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1595" windowHeight="6150" activeTab="0"/>
  </bookViews>
  <sheets>
    <sheet name="Hoja1" sheetId="1" r:id="rId1"/>
    <sheet name="Hoja2" sheetId="2" r:id="rId2"/>
    <sheet name="Hoja3" sheetId="3" r:id="rId3"/>
  </sheets>
  <definedNames>
    <definedName name="_xlnm.Print_Titles" localSheetId="0">'Hoja1'!$1:$9</definedName>
    <definedName name="Z_0F106B80_14C8_11DA_BADC_00D0092E6EAD_.wvu.FilterData" localSheetId="0" hidden="1">'Hoja1'!$A$1:$P$124</definedName>
    <definedName name="Z_1A0335C0_EA67_11DA_AD46_00485481F255_.wvu.Cols" localSheetId="0" hidden="1">'Hoja1'!$T:$T</definedName>
    <definedName name="Z_1A0335C0_EA67_11DA_AD46_00485481F255_.wvu.FilterData" localSheetId="0" hidden="1">'Hoja1'!$A$1:$P$124</definedName>
    <definedName name="Z_1CF17900_25DE_46C8_9DF5_D5060E5BFFC1_.wvu.Cols" localSheetId="0" hidden="1">'Hoja1'!$T:$T</definedName>
    <definedName name="Z_1CF17900_25DE_46C8_9DF5_D5060E5BFFC1_.wvu.FilterData" localSheetId="0" hidden="1">'Hoja1'!$A$1:$P$124</definedName>
    <definedName name="Z_1CF17900_25DE_46C8_9DF5_D5060E5BFFC1_.wvu.PrintTitles" localSheetId="0" hidden="1">'Hoja1'!$1:$9</definedName>
    <definedName name="Z_212FF4A0_EA5D_11DA_9880_00485481D881_.wvu.Cols" localSheetId="0" hidden="1">'Hoja1'!$T:$T</definedName>
    <definedName name="Z_212FF4A0_EA5D_11DA_9880_00485481D881_.wvu.FilterData" localSheetId="0" hidden="1">'Hoja1'!$A$1:$P$124</definedName>
    <definedName name="Z_212FF4A0_EA5D_11DA_9880_00485481D881_.wvu.PrintTitles" localSheetId="0" hidden="1">'Hoja1'!$1:$9</definedName>
    <definedName name="Z_221A1385_551A_47D2_BCFA_9D7FDE7553F1_.wvu.Cols" localSheetId="0" hidden="1">'Hoja1'!$T:$T</definedName>
    <definedName name="Z_221A1385_551A_47D2_BCFA_9D7FDE7553F1_.wvu.FilterData" localSheetId="0" hidden="1">'Hoja1'!$A$1:$P$124</definedName>
    <definedName name="Z_221A1385_551A_47D2_BCFA_9D7FDE7553F1_.wvu.PrintTitles" localSheetId="0" hidden="1">'Hoja1'!$1:$9</definedName>
    <definedName name="Z_2FD134A0_D546_4AB9_A0DE_222171A6517F_.wvu.Cols" localSheetId="0" hidden="1">'Hoja1'!$T:$T</definedName>
    <definedName name="Z_2FD134A0_D546_4AB9_A0DE_222171A6517F_.wvu.FilterData" localSheetId="0" hidden="1">'Hoja1'!$A$1:$P$124</definedName>
    <definedName name="Z_30AC128A_F9D4_4E45_B26B_B10EC9D40F59_.wvu.Cols" localSheetId="0" hidden="1">'Hoja1'!$T:$T</definedName>
    <definedName name="Z_30AC128A_F9D4_4E45_B26B_B10EC9D40F59_.wvu.FilterData" localSheetId="0" hidden="1">'Hoja1'!$A$1:$P$124</definedName>
    <definedName name="Z_490AF3F0_BBD2_407E_80BE_9119811B04C5_.wvu.Cols" localSheetId="0" hidden="1">'Hoja1'!$T:$T</definedName>
    <definedName name="Z_490AF3F0_BBD2_407E_80BE_9119811B04C5_.wvu.FilterData" localSheetId="0" hidden="1">'Hoja1'!$A$1:$P$124</definedName>
    <definedName name="Z_490AF3F0_BBD2_407E_80BE_9119811B04C5_.wvu.PrintTitles" localSheetId="0" hidden="1">'Hoja1'!$1:$9</definedName>
    <definedName name="Z_4B8E44B7_54E0_4E9A_AC3F_CA58DD80CF4D_.wvu.FilterData" localSheetId="0" hidden="1">'Hoja1'!$A$1:$P$124</definedName>
    <definedName name="Z_520618E0_13C4_11DA_8EB6_00C0DFE78D44_.wvu.Cols" localSheetId="0" hidden="1">'Hoja1'!$T:$T</definedName>
    <definedName name="Z_520618E0_13C4_11DA_8EB6_00C0DFE78D44_.wvu.FilterData" localSheetId="0" hidden="1">'Hoja1'!$A$1:$P$124</definedName>
    <definedName name="Z_520618E0_13C4_11DA_8EB6_00C0DFE78D44_.wvu.PrintTitles" localSheetId="0" hidden="1">'Hoja1'!$1:$9</definedName>
    <definedName name="Z_520618E1_13C4_11DA_8EB6_00C0DFE78D44_.wvu.FilterData" localSheetId="0" hidden="1">'Hoja1'!$A$1:$P$124</definedName>
    <definedName name="Z_54282DD4_18FD_48C2_AA82_5B30E6235AF7_.wvu.FilterData" localSheetId="0" hidden="1">'Hoja1'!$A$1:$P$124</definedName>
    <definedName name="Z_59B152E0_EBCC_11DA_868C_00C0DFE78404_.wvu.Cols" localSheetId="0" hidden="1">'Hoja1'!$T:$T</definedName>
    <definedName name="Z_59B152E0_EBCC_11DA_868C_00C0DFE78404_.wvu.FilterData" localSheetId="0" hidden="1">'Hoja1'!$A$1:$P$124</definedName>
    <definedName name="Z_59B152E0_EBCC_11DA_868C_00C0DFE78404_.wvu.PrintTitles" localSheetId="0" hidden="1">'Hoja1'!$1:$9</definedName>
    <definedName name="Z_5D2B94F6_2F79_4B31_B14F_985CF59BC993_.wvu.FilterData" localSheetId="0" hidden="1">'Hoja1'!$A$1:$P$124</definedName>
    <definedName name="Z_635198F1_2783_4FD7_BB9B_F653422FAA15_.wvu.FilterData" localSheetId="0" hidden="1">'Hoja1'!$A$1:$P$124</definedName>
    <definedName name="Z_639D4ACB_4116_41ED_8A86_A5FD7514B804_.wvu.Cols" localSheetId="0" hidden="1">'Hoja1'!$T:$T</definedName>
    <definedName name="Z_639D4ACB_4116_41ED_8A86_A5FD7514B804_.wvu.FilterData" localSheetId="0" hidden="1">'Hoja1'!$A$1:$P$124</definedName>
    <definedName name="Z_639D4ACB_4116_41ED_8A86_A5FD7514B804_.wvu.PrintTitles" localSheetId="0" hidden="1">'Hoja1'!$1:$9</definedName>
    <definedName name="Z_65EB0DFF_809A_4CA5_AFCF_E69BACFD33E8_.wvu.FilterData" localSheetId="0" hidden="1">'Hoja1'!$A$1:$P$124</definedName>
    <definedName name="Z_73C35F6F_FA28_48F4_91A3_5934F2E668E2_.wvu.FilterData" localSheetId="0" hidden="1">'Hoja1'!$A$1:$P$124</definedName>
    <definedName name="Z_7492831A_FEB5_44F1_9ABC_090C8A525650_.wvu.Cols" localSheetId="0" hidden="1">'Hoja1'!$T:$T</definedName>
    <definedName name="Z_7492831A_FEB5_44F1_9ABC_090C8A525650_.wvu.FilterData" localSheetId="0" hidden="1">'Hoja1'!$A$1:$P$124</definedName>
    <definedName name="Z_7625FC30_6D80_4827_94FE_D1C1D02CE8FC_.wvu.FilterData" localSheetId="0" hidden="1">'Hoja1'!$A$1:$P$124</definedName>
    <definedName name="Z_7625FC30_6D80_4827_94FE_D1C1D02CE8FC_.wvu.PrintTitles" localSheetId="0" hidden="1">'Hoja1'!$1:$9</definedName>
    <definedName name="Z_79F0857E_2183_4B65_82FC_053EDF99E93B_.wvu.FilterData" localSheetId="0" hidden="1">'Hoja1'!$A$1:$P$124</definedName>
    <definedName name="Z_7EDD0A1F_E2C0_4A25_95B5_10AF388D8A19_.wvu.Cols" localSheetId="0" hidden="1">'Hoja1'!$T:$T</definedName>
    <definedName name="Z_7EDD0A1F_E2C0_4A25_95B5_10AF388D8A19_.wvu.FilterData" localSheetId="0" hidden="1">'Hoja1'!$A$1:$P$124</definedName>
    <definedName name="Z_7EDD0A1F_E2C0_4A25_95B5_10AF388D8A19_.wvu.PrintTitles" localSheetId="0" hidden="1">'Hoja1'!$1:$9</definedName>
    <definedName name="Z_7F1C0435_1F40_45BD_A252_072CAC48BEC9_.wvu.Cols" localSheetId="0" hidden="1">'Hoja1'!$T:$T</definedName>
    <definedName name="Z_7F1C0435_1F40_45BD_A252_072CAC48BEC9_.wvu.FilterData" localSheetId="0" hidden="1">'Hoja1'!$A$1:$P$124</definedName>
    <definedName name="Z_7F1C0435_1F40_45BD_A252_072CAC48BEC9_.wvu.PrintTitles" localSheetId="0" hidden="1">'Hoja1'!$1:$9</definedName>
    <definedName name="Z_82FBAACD_07BB_47F8_8199_30ECB9918D59_.wvu.FilterData" localSheetId="0" hidden="1">'Hoja1'!$A$1:$P$124</definedName>
    <definedName name="Z_8D1713D6_F030_4125_9894_7EE342FD6D0B_.wvu.FilterData" localSheetId="0" hidden="1">'Hoja1'!$A$1:$P$124</definedName>
    <definedName name="Z_8EB75B76_AFA4_4730_8DBB_B7F06A4CB5E3_.wvu.FilterData" localSheetId="0" hidden="1">'Hoja1'!$A$1:$P$124</definedName>
    <definedName name="Z_912166FB_EA66_11DA_AB5A_00E07DD67698_.wvu.Cols" localSheetId="0" hidden="1">'Hoja1'!$T:$T</definedName>
    <definedName name="Z_912166FB_EA66_11DA_AB5A_00E07DD67698_.wvu.FilterData" localSheetId="0" hidden="1">'Hoja1'!$A$1:$P$124</definedName>
    <definedName name="Z_912166FB_EA66_11DA_AB5A_00E07DD67698_.wvu.PrintTitles" localSheetId="0" hidden="1">'Hoja1'!$1:$9</definedName>
    <definedName name="Z_AC9FD456_A8C9_4691_A519_F79173322750_.wvu.FilterData" localSheetId="0" hidden="1">'Hoja1'!$A$1:$P$124</definedName>
    <definedName name="Z_B34F8CE0_13BE_11DA_AA1F_00485481D881_.wvu.FilterData" localSheetId="0" hidden="1">'Hoja1'!$A$1:$P$124</definedName>
    <definedName name="Z_B34F8CE0_13BE_11DA_AA1F_00485481D881_.wvu.PrintTitles" localSheetId="0" hidden="1">'Hoja1'!$1:$9</definedName>
    <definedName name="Z_B8126FFC_D545_478C_BF33_D420272706B5_.wvu.FilterData" localSheetId="0" hidden="1">'Hoja1'!$A$1:$P$124</definedName>
    <definedName name="Z_B8126FFC_D545_478C_BF33_D420272706B5_.wvu.PrintTitles" localSheetId="0" hidden="1">'Hoja1'!$1:$9</definedName>
    <definedName name="Z_B87F105D_9170_4FEB_8E13_9F18D5EF7B71_.wvu.FilterData" localSheetId="0" hidden="1">'Hoja1'!$A$1:$P$124</definedName>
    <definedName name="Z_BF61B36A_EBDA_11DA_852E_00D009A7A6AC_.wvu.Cols" localSheetId="0" hidden="1">'Hoja1'!$T:$T</definedName>
    <definedName name="Z_BF61B36A_EBDA_11DA_852E_00D009A7A6AC_.wvu.FilterData" localSheetId="0" hidden="1">'Hoja1'!$A$1:$P$124</definedName>
    <definedName name="Z_BF61B36A_EBDA_11DA_852E_00D009A7A6AC_.wvu.PrintTitles" localSheetId="0" hidden="1">'Hoja1'!$1:$9</definedName>
    <definedName name="Z_BFB32246_E217_4B4C_87A5_2DD1A11607D3_.wvu.FilterData" localSheetId="0" hidden="1">'Hoja1'!$A$1:$P$124</definedName>
    <definedName name="Z_CDA9EC3E_DF2B_4857_A8F3_906E31340AFA_.wvu.FilterData" localSheetId="0" hidden="1">'Hoja1'!$A$1:$P$124</definedName>
    <definedName name="Z_E272C060_49F9_4944_B353_53D449C0DBD9_.wvu.FilterData" localSheetId="0" hidden="1">'Hoja1'!$A$1:$P$124</definedName>
    <definedName name="Z_E37E45F7_D614_4CE7_A791_F75E53FEA639_.wvu.FilterData" localSheetId="0" hidden="1">'Hoja1'!$A$1:$P$124</definedName>
    <definedName name="Z_E877B4AC_7566_49AA_AED9_025E4B20CFF3_.wvu.FilterData" localSheetId="0" hidden="1">'Hoja1'!$A$1:$P$124</definedName>
    <definedName name="Z_E9FF1E4B_9457_4BB8_A6BB_56CEC13DEBCE_.wvu.FilterData" localSheetId="0" hidden="1">'Hoja1'!$A$1:$P$124</definedName>
    <definedName name="Z_E9FF1E4B_9457_4BB8_A6BB_56CEC13DEBCE_.wvu.PrintTitles" localSheetId="0" hidden="1">'Hoja1'!$1:$9</definedName>
    <definedName name="Z_F5C10759_2728_4A08_ACDE_0B85224D60EC_.wvu.FilterData" localSheetId="0" hidden="1">'Hoja1'!$A$1:$P$124</definedName>
    <definedName name="Z_F939D11E_7DCA_45FA_B457_6C2BB008DA79_.wvu.FilterData" localSheetId="0" hidden="1">'Hoja1'!$A$1:$P$124</definedName>
    <definedName name="Z_FB82B696_35CB_4C05_99E7_D741901AD6A3_.wvu.Cols" localSheetId="0" hidden="1">'Hoja1'!$T:$T</definedName>
    <definedName name="Z_FB82B696_35CB_4C05_99E7_D741901AD6A3_.wvu.FilterData" localSheetId="0" hidden="1">'Hoja1'!$A$1:$P$124</definedName>
    <definedName name="Z_FB82B696_35CB_4C05_99E7_D741901AD6A3_.wvu.PrintTitles" localSheetId="0" hidden="1">'Hoja1'!$1:$9</definedName>
    <definedName name="Z_FD6B5160_F7AC_4057_8215_9839D5FBFF87_.wvu.FilterData" localSheetId="0" hidden="1">'Hoja1'!$A$1:$P$124</definedName>
    <definedName name="Z_FD6B5160_F7AC_4057_8215_9839D5FBFF87_.wvu.PrintTitles" localSheetId="0" hidden="1">'Hoja1'!$1:$9</definedName>
  </definedNames>
  <calcPr fullCalcOnLoad="1"/>
</workbook>
</file>

<file path=xl/comments1.xml><?xml version="1.0" encoding="utf-8"?>
<comments xmlns="http://schemas.openxmlformats.org/spreadsheetml/2006/main">
  <authors>
    <author>MONICA MANRIQUE</author>
    <author>ceciliac</author>
  </authors>
  <commentList>
    <comment ref="D6" authorId="0">
      <text>
        <r>
          <rPr>
            <b/>
            <sz val="8"/>
            <rFont val="Tahoma"/>
            <family val="0"/>
          </rPr>
          <t xml:space="preserve">POSIBILIDAD DE OCURRENCIA DE AQUELLA SITUACIÓN QUE PUEDA ENTORPECER EL NORMAL DESARROLLO DE LAS FUNCIONES DE LA ENTIDAD Y LE IMPIDA EL LOGRO DE SUS OBJETIVOS
</t>
        </r>
        <r>
          <rPr>
            <sz val="8"/>
            <rFont val="Tahoma"/>
            <family val="0"/>
          </rPr>
          <t xml:space="preserve">
</t>
        </r>
      </text>
    </comment>
    <comment ref="I7" authorId="0">
      <text>
        <r>
          <rPr>
            <sz val="8"/>
            <rFont val="Tahoma"/>
            <family val="0"/>
          </rPr>
          <t xml:space="preserve">PARA LAS ANTERIORES ACCIONES 
</t>
        </r>
      </text>
    </comment>
    <comment ref="O5" authorId="1">
      <text>
        <r>
          <rPr>
            <b/>
            <sz val="8"/>
            <rFont val="Tahoma"/>
            <family val="0"/>
          </rPr>
          <t>ceciliac:</t>
        </r>
        <r>
          <rPr>
            <sz val="8"/>
            <rFont val="Tahoma"/>
            <family val="0"/>
          </rPr>
          <t xml:space="preserve">
CONTROL INTERNO</t>
        </r>
      </text>
    </comment>
    <comment ref="K5" authorId="1">
      <text>
        <r>
          <rPr>
            <b/>
            <sz val="8"/>
            <rFont val="Tahoma"/>
            <family val="0"/>
          </rPr>
          <t>ceciliac:</t>
        </r>
        <r>
          <rPr>
            <sz val="8"/>
            <rFont val="Tahoma"/>
            <family val="0"/>
          </rPr>
          <t xml:space="preserve">
RESPONSABLE DE CADA PROCESO</t>
        </r>
      </text>
    </comment>
  </commentList>
</comments>
</file>

<file path=xl/sharedStrings.xml><?xml version="1.0" encoding="utf-8"?>
<sst xmlns="http://schemas.openxmlformats.org/spreadsheetml/2006/main" count="928" uniqueCount="531">
  <si>
    <t>SE CONTINUO CON LAS REVISIONES PERIÓDICAS  DE FORMA ALEATORIA A LOS EQUIPOS DE COMPUTO  DE  LA ENTIDAD.  LA REINDUCCIÓN  QUEDO ESTABLECIDA DENTRO DE LOS PROGRAMAS DE CAPACITACIÓN  ELABORADO POR LA OFICINA DE PERSONAL.    LAS POLÍTICAS DE SEGURIDAD FUERON DISEÑADAS.</t>
  </si>
  <si>
    <r>
      <t xml:space="preserve">1) DURANTE EL II SEMESTRE DE 2005 NO SE HIZO NECESARIO BRINDAR REINDUCCIÓN EN LOS APLICATIVOS DE LA ENTIDAD (SAFIX, DINÁMICA GERENCIAL, DOC_PLUS Y CORRESPONDENCIA) 2) LAS </t>
    </r>
    <r>
      <rPr>
        <b/>
        <sz val="36"/>
        <color indexed="8"/>
        <rFont val="Arial"/>
        <family val="2"/>
      </rPr>
      <t>POLÍTICAS</t>
    </r>
    <r>
      <rPr>
        <sz val="36"/>
        <color indexed="8"/>
        <rFont val="Arial"/>
        <family val="2"/>
      </rPr>
      <t xml:space="preserve"> SE ENCUENTRAN DOCUMENTADAS EN BORRADOR Y </t>
    </r>
    <r>
      <rPr>
        <b/>
        <sz val="36"/>
        <color indexed="8"/>
        <rFont val="Arial"/>
        <family val="2"/>
      </rPr>
      <t xml:space="preserve">SERÁN FORMALIZADAS ANTES DEL 28/02/2006 </t>
    </r>
    <r>
      <rPr>
        <sz val="36"/>
        <color indexed="8"/>
        <rFont val="Arial"/>
        <family val="2"/>
      </rPr>
      <t>Y LAS REVISIONES DE SOFTWARE SE VIENEN EFECTUANDO CON REGULARIDAD</t>
    </r>
    <r>
      <rPr>
        <b/>
        <sz val="36"/>
        <color indexed="8"/>
        <rFont val="Arial"/>
        <family val="2"/>
      </rPr>
      <t xml:space="preserve">.3) </t>
    </r>
    <r>
      <rPr>
        <sz val="36"/>
        <color indexed="8"/>
        <rFont val="Arial"/>
        <family val="2"/>
      </rPr>
      <t>DENTRO DE LAS NECESIDADES REPORTADAS POR LAS DIFERENTES ÁREAS PARA LA CONSOLIDACIÓN DEL PLAN DE CAPACITACIÓN 2006 SE ENCUENTRA LA REINDUCCIÓN EN EL PROGRAMA SAFIX,</t>
    </r>
    <r>
      <rPr>
        <b/>
        <sz val="36"/>
        <color indexed="8"/>
        <rFont val="Arial"/>
        <family val="2"/>
      </rPr>
      <t xml:space="preserve"> POR TANTO SE RECOMIENDA A LOS FUNCIONARIOS DE SISTEMAS COORDINAR CON LA DIVISIÓN DE PERSONAL LA METODOLOGÍA QUE SE VA A SEGUIR PARA BRINDAR DICHA REINDUCCIÓN. 30/11/2006 - ING. SILVANO MARTÍNEZ.</t>
    </r>
  </si>
  <si>
    <r>
      <t>NO SE HA ADQUIRIDO EL SERVICIO DE LÍNEA DEDICADA PARA LAS OFICINAS DEL FONDO QUE OPERAN EN OTRAS CIUDADES; SIN EMBARGO LA OFICINA DE PLANEACIÓN Y SISTEMAS HA SOLICITADO INFORMACIÓN SOBRE EL SERVICIO QUE OFRECE ORBITEL, ETB Y TELEBUCARAMANGA PERO NO SE HA CONCLUIDO SU COMPRA POR FALTA DE PRESUPUESTO. EL ESTUDIO PARA LA  INSTALACIÓN DE LA LÍNEA DEDICADA EN CADA UNA DE LAS CIUDADES DONDE TIENE OFICINA EL FPS FUE REPLANTEADO PARA 31/07/2006- RESPONSABLE DIEGO MUÑOZ</t>
    </r>
    <r>
      <rPr>
        <b/>
        <sz val="36"/>
        <color indexed="8"/>
        <rFont val="Arial"/>
        <family val="2"/>
      </rPr>
      <t xml:space="preserve">. ESTE DEBE INCLUIR LA JUSTIFICACIÓN Y REQUERIMIENTOS ESPECÍFICOS PARA CADA CIUDAD TENIENDO EN CUENTA LA SITUACIÓN ACTUAL DE CADA UNA DE ÉSTAS, ADEMÁS EN LAS CONCLUSIONES DEBE DESCRIBIR SI ES VIABLE O NO SU INSTALACIÓN DESDE EL PUNTO DE VISTA TÉCNICO. </t>
    </r>
  </si>
  <si>
    <t>DURANTE EL SEGUNDO SEMESTRE DE 2005 SE ADELANTO UN PROCESO LICITATORIO (Invitación publica 001 de 2005) EN EL CUAL SE VENDIERON 77 UNIDADES DE EQUIPO FÉRREO</t>
  </si>
  <si>
    <t>ACTUALMENTE ESTÁN PUBLICADAS LAS CUENTAS PERSONALES DEBIDAMENTE ACTUALIZADAS</t>
  </si>
  <si>
    <t>1) CONTINÚA PRESENTÁNDOSE ERRORES EN EL REPORTE DE INCUMPLIMIENTOS, DE LOS CINCUENTA Y SEIS (56) CERTIFICACIONES EXPEDIDAS SE OBSERVÓ ERROR EN DOS (2) DE LOS REPORTES. 2) DEBE CONTINUAR PARA EFECTOS DE SEGUIMIENTO.</t>
  </si>
  <si>
    <r>
      <t>1) EN EL MES DE OCTUBRE DE 2005 SE LLEVÓ A CABO REUNIÓN CON TODOS LOS MÉDICOS ESPECIALISTAS Y AUDITORES EN LA CUAL SE REVISÓ EL MANUAL DE AUDITORÍA, LOS FORMATOS, INDICADORES, ENTRE OTROS Y SE ADELANTÓ UN TALLER PRÁCTICO.2) COMO RESULTADO DE LA REVISIÓN DE LOS INFORMES LA JEFE DE LA DIVISIÓN DE SERVICIOS ASISTENCIALES ENVÍA OFICIO A CADA UNO DE LOS MÉDICOS.</t>
    </r>
    <r>
      <rPr>
        <b/>
        <sz val="40"/>
        <color indexed="8"/>
        <rFont val="Arial"/>
        <family val="2"/>
      </rPr>
      <t>3) CONTINÚA PENDIENTE LA INCLUSIÓN DEL CONTROL EN EL PROCEDIMIENTO - 31/08/2006 - JEFE DE LA DIVISIÓN DE SERVICIOS ASISTENCIALES</t>
    </r>
  </si>
  <si>
    <r>
      <t>1) EN EL MES DE OCTUBRE DE 2005 SE LLEVÓ A CABO REUNIÓN CON TODOS LOS MÉDICOS ESPECIALISTAS Y AUDITORES EN LA CUAL SE REVISÓ EL MANUAL DE AUDITORÍA, LOS FORMATOS, INDICADORES, ENTRE OTROS Y SE ADELANTÓ UN TALLER PRÁCTICO 2) COMO RESULTADO DE LA REVISIÓN DE LOS INFORMES LA JEFE DE LA DIVISIÓN DE SERVICIOS ASISTENCIALES ENVÍA OFICIO A CADA UNO DE LOS MÉDICOS.</t>
    </r>
    <r>
      <rPr>
        <b/>
        <sz val="36"/>
        <color indexed="8"/>
        <rFont val="Arial"/>
        <family val="2"/>
      </rPr>
      <t>3) CONTINÚA PENDIENTE LA INCLUSIÓN DEL CONTROL EN EL PROCEDIMIENTO - 31/08/2006 - JEFE DE LA DIVISIÓN DE SERVICIOS ASISTENCIALES</t>
    </r>
  </si>
  <si>
    <r>
      <t xml:space="preserve">1) NO SE REPORTA INFORMACIÓN POR CUANTO LOS REGISTROS INDIVIDUALES DE PRESTACIÓN DE SERVICIOS FUERON PROCESADOS EN ENERO DE 2006.2) EL CONTROL YA SE VIENE APLICANDO POR PARTE DE LA DIVISIÓN DE SERVICIOS ASISTENCIALES PERO </t>
    </r>
    <r>
      <rPr>
        <b/>
        <sz val="40"/>
        <color indexed="8"/>
        <rFont val="Arial"/>
        <family val="2"/>
      </rPr>
      <t>ESTÁ PENDIENTE LA INCLUSIÓN EN EL PROCEDIMIENTO. 31/08/2006 - JEFE DIVISIÓN SERVICIOS ASISTENCIALES.</t>
    </r>
  </si>
  <si>
    <t xml:space="preserve">"REVISIÓN DE LAS FACTURAS TRAÍDAS POR LOS USUARIOS DONDE LOS SERVICIOS MÉDICOS PRESTADOS CORRESPONDAN A LAS ACTIVIDADES REALMENTE  REALIZADAS POR LA INSTITUCIÓN". 1) INCLUIR EL CONTROL CITADO ANTERIORMENTE EN LOS PROCEDIMIENTOS 2) CONTINUAR REPORTANDO LA INFORMACIÓN RELACIONADA CON EL INDICADOR. </t>
  </si>
  <si>
    <t>Se presenta por 3 usuarios que tienen aportes tanto de ferrocarriles como de puertos, los cuales están identificados</t>
  </si>
  <si>
    <t>Durante el periodo comprendido entre el 1 de julio al 31 de Diciembre de 2005, se presentaron  29,845 solicitudes por los diferentes conceptos que se manejan en la División, En el tramite de estas solicitudes se presentaron 8 errores en la digitación de la nómina, por nombres  o numeros de la cedula, 1 por  error en el valor a pagar, 1 error en deducciones por omisión en la inclusión, 2 por error en el valor a descontar, 2  errores por la aplicacion de la deduccion en el codigo diferente y 4 errores en las resoluciones ordenando pagar un valor diferente por concepto de pensión, por lo anterior para este último caso se establecio como correctivo incluir en los soportes para el reconocimiento de la pensión copia del comprobante de pago, con el proposito de que quien proyecta el acto adminstrativo como   quien verifica tenga el soporte para determinar el valor correcto a pagar. De igual forma se roto nuevamente el personal que aplica las novedades en el mes de diciembre por el perioodo de vacaciones del personal que maneja los programas.</t>
  </si>
  <si>
    <t>EN EL SEGUNDO SEMESTRE DEL AÑO 2005 SE GENERARON 996 CDP Y SE CAMBIARON POR CAUSA DE ESCRITURA DE CONCEPTOS, SOLICITUD ERRÓNEA 15,  ES DECIR UN 98,49% DE EXACTITUD</t>
  </si>
  <si>
    <t>LOS ERRORES SE COMETEN AL DIGITAR LA INFORMACIÓN O AL MOMENTO DE ANALIZAR EL CONCEPTO SE DETERMINA EL RUBRO EQUIVOCADO, DE TODAS MANERAS LAS INCONSISTENCIAS SE DETECTAN ANTES DE QUE SEA FIRMADO EL CDP Y SE CORRIGEN. DURANTE EL SEGUNDO SEMESTRE NO SE REPORTÓ EXPEDICIÓN OFICIAL DE CDP CON AFECTACIÓN ERRÓNEA DEL RUBRO.</t>
  </si>
  <si>
    <t>1) SE CULMINARON PROCEDIMIENTOS PENDIENTES, QUEDANDO INCORPORADOS AL SIP.  2) SE DEFINIERON LAS CUENTAS CXC Y SE EFECTUARON COBROS A LA TOTALIDAD DE 87 ENTIDADES. .  4)  CXC TOTAL ENTIDADES DEUDORAS 87 CON COBRO A DIC-05 Y 42 ENTIDADES ACREEDORAS CON PAGO Y CONCILIACIÓN PENDIENTE.</t>
  </si>
  <si>
    <t>3)  SE DEPURARON LAS 42 CUENTAS CXP RECIBIDAS Y SE PRESENTARON AL PRESUPUESTO PARA PAGO Y CON CRUCE DE CUENTAS LAS CORRESPONDIENTES A 17 ENTIDADES, QUEDANDO LAS 25 RESTANTES EN TRAMITE DE CONCILIACIÓN DE SALDOS CON LAS ENTIDADES ACREEDORAS</t>
  </si>
  <si>
    <t xml:space="preserve">SE TRAMITARON 2,279 ORDENES DE PAGO DURANTE EL SEMESTRE Y TAMBIÉN SE DETECTO FALLA EN EL REGISTRO DE LA BASE GRAVABLE PARA EFECTOS DEL CALCULO DE LOS CORRESPONDIENTES IMPUESTOS. SE PRESENTARON NUEVE CUENTAS CON OMISIÓN DE DESCUENTOS DE LEY QUE FRENTE A LAS QUE SE TRAMITARON ARROJA UN PORCENTAJE DE 0,003944910 </t>
  </si>
  <si>
    <t>SU RESULTADO NO SE PUEDE EVALUAR EN FORMA INTEGRAL YA QUE LA SOCIALIZACIÓN NO FUE LO EFECTIVA POSIBLE Y SE REQUIERE MAYOR PARTICIPACIÓN DE LAS ÁREAS QUE GENERAN INTERFASES A CONTABILIDAD</t>
  </si>
  <si>
    <t>SE RECOMIENDA AL SUBDIRECTOR FINANCIERO REVISAR JUNTO CON LOS JEFES DE LAS ÁREAS A SU CARGO,  EL SISTEMA DE CONTROL INTERNO CONTABLE QUE SE VIENE APLICANDO HASTA LA FECHA POR PARTE DE TODAS LAS ÁREAS QUE REPORTAN INFORMACIÓN AL ÁREA FINANCIERA Y LIDERAR UNA ESTRATEGIA QUE PERMITA IMPLEMENTAR LOS AJUSTES PERTINENTES DANDO APLICACIÓN A LO ESTABLECIDO EN LA RESOLUCIÓN 119 DE ABRIL 27 DE 2006, EXPEDIDA POR LA CONTADURÍA GENERAL DE LA NACIÓN. 31/12/2007 - SUBDIRECTOR FINANCIERO.</t>
  </si>
  <si>
    <t>LAS INTERFASES DEL ALMACÉN A LO LARGO DEL SEMESTRE FUERON LAS QUE EN SU TOTALIDAD SE REPORTARON EN FORMA ERRÓNEA, SE ESCRIBIÓ AL ÁREA RESPECTIVA A FIN DE ESTABLECER LOS CORRECTIVOS NECESARIOS, CON RELACIÓN A LA NOMINA DE PENSIONADOS LO REFERENTE A LAS CUOTAS PARTES  POR PAGAR ESTAS INTERFASES PASAN CON INCONSISTENCIA DE CUENTAS Y DESCUADRADAS EN VALORES</t>
  </si>
  <si>
    <t xml:space="preserve">SE HA INCULCADO A LAS DIFERENTES ÁREAS LA NECESIDAD DE QUE LAS INTERFASES SE PRESENTEN A TIEMPO EN FORMA VERBAL </t>
  </si>
  <si>
    <t>MINISTERIO DE LA PROTECCIÓN SOCIAL</t>
  </si>
  <si>
    <t>RESULTADOS SEGUNDO SEMESTRE DE 2005 (REGISTRAR EL CÁLCULO DEL INDICADOR)</t>
  </si>
  <si>
    <t>1) CON OFICIO 4585 EL ARCHIVO GRAL DE LA NACIÓN SUGIERE UTILIZAR LAPICERO MINA NEGRA.2) EL COMITÉ DE ARCHIVOS DETERMINA LÁPIZ NEGRO EN ARCHIVO GESTIÓN Y LAPICERO EN EL ARCHIVO DEFINITIVO.3) DESDE JULIO/2005 SE UTILIZA UN SELLO ESPECIAL EN ARCHIVO CENTRAL PARA COMPLEMENTAR FILIACIÓN.</t>
  </si>
  <si>
    <r>
      <t xml:space="preserve">1) DURANTE EL SEMESTRE SE RADICÓ EN LA OFICINA DE CORRESPONDENCIA UN TOTAL DE 19,568 DOCUMENTOS Y NO SE IDENTIFICÓ NINGÚN DOCUMENTO CON RADICADO ILEGAL. 2) TENIENDO EN CUENTA LA FALTA DE RECURSOS PARA LA COMPRA DE LA CAJA DE SEGURIDAD, SE CAMBIARON LAS GUARDAS DE LA CHAPA DE LA PUERTA DE DICHA OFICINA Y UN SOLO FUNCIONARIO ES EL RESPONSABLE DE MANEJAR LAS LLAVES. </t>
    </r>
    <r>
      <rPr>
        <b/>
        <sz val="40"/>
        <color indexed="8"/>
        <rFont val="Arial"/>
        <family val="2"/>
      </rPr>
      <t>3) SE ENVIARÁ OFICIO A LA DIVISIÓN ADMINISTRATIVA REITERANDO LA NECESIDAD PARA LA COMPRA DE LA CAJILLA DE SEGURIDAD - 31/07/2006 - SECRETARIA GENERAL-</t>
    </r>
  </si>
  <si>
    <t>NO OBSTANTE LO ANTERIOR, DURANTE EL AÑO 2.005 SE PRESENTÓ LA DIFICULTAD DE CONSTRUIR LAS EDIFICACIONES DONDE FUNCIONARÁ LA OFICINA DE ATENCIÓN AL USUARIO, POR LIMITACIONES PRESUPUESTALES, ACTIVIDAD QUE QUEDARÁ REPROGRAMADA PARA EL PRIMER SEMESTRE DEL AÑO 2.006. DURANTE EL SEMESTRE SE DECEPCIONÓ UN TOTAL DE 675 QUEJAS DE LAS CUALES FUERON RESUELTAS 658 QUEDARON PENDIENTES PORQUE SE ENCONTRABAN EN TRÁMITE 17. LAS ÁREAS QUE REPORTARON INFORMACIÓN FUERON LA DIVISIÓN DE SERVICIOS ASISTENCIALES Y LAS RECIBIDAS POR LA LÍNEA DE QUEJAS Y RECLAMOS (NO REPORTA INFORME DE QUEJAS Y RECLAMOS: TESORERÍA, PRESTACIONES ECONÓMICAS, COORDINACIÓN DE AFILIACIONES).</t>
  </si>
  <si>
    <t>DURANTE EL SEGUNDO SEMESTRE DE 2005 SE CONTINUO CON LA POLÍTICA DE  MONITOREO A LOS EQUIPOS DE LA ENTIDAD, REALIZANDO   OCHO MONITOREOS PARA DETERMINAR EL USO OPTIMO DE INTERNET.      DE IGUAL MANERA SE ENVIARON MENSAJES A TRAVÉS DE LA RED (REALPOPUP) PROMOVIENDO EL  BUEN USO DE LOS SISTEMAS INFORMÁTICOS DE LA ENTIDAD.</t>
  </si>
  <si>
    <t>DURANTE LA ACTUALIZACIÓN DE LAS CUENTAS PERSONALES HUBO 5 FUNCIONARIOS QUE PRESENTARON INCONSISTENCIAS CON RELACIÓN A LA ULTIMA CUENTA PERSONAL ASIGNADA(JEFE PERSONAL, JEFE JURÍDICO, SUBDIRECTOR FINANCIERO, JEFE OFICINA DE PLANTACIÓN Y SISTEMAS, DRA. RUBBY ANGARITA) , LAS CUALES SE SUBSANARON EN SU TOTALIDAD CON EL LEVANTAMIENTO DE LA NUEVA INFORMACIÓN Y FIRMA DE LA CUENTA PERSONAL</t>
  </si>
  <si>
    <t xml:space="preserve">DURANTE EL SEGUNDO SEMESTRE DE 2005 SE EFECTUÓ MARCACIÓN CON LÁPIZ GRAVABLE A TODOS LOS ELEMENTOS Y SE REALIZÓ LA ACTUALIZACIÓN TOTAL DE LAS CUENTAS PERSONALES DE LOS FUNCIONARIOS DEL FONDO. </t>
  </si>
  <si>
    <t>1) REVISIÓN DE TRASCRIPCIÓN DE INCAPACIDADES REALIZADAS POR LOS MÉDICOS ESPECIALISTAS Y AUDITORES POR PARTE DE LA JEFE DE DIVISIÓN DE SERVICIOS ASISTENCIALES, 2) SOLICITUD DE ACLARACIÓN AL MEDICO CORRESPONDIENTE CUANDO SE DETECTEN IRREGULARIDADES 3) DSA DEBE ASEGURAR QUE SE DE CUMPLIMIENTO A LAS ACCIONES PLANTEADAS 4) INCLUIR ESTE CONTROL EN LOS PROCEDIMIENTOS</t>
  </si>
  <si>
    <t>REVISIÓN SEMESTRAL DE PARÁMETROS E INDICADORES A INCLUIR EN EL MANUAL DE GARANTÍA</t>
  </si>
  <si>
    <r>
      <t xml:space="preserve">1) DURANTE EL SEMESTRE SE ATENDIÓ UN TOTAL DE 2'440,305 PACIENTES Y SE RECIBIÓ 179 SOLICITUDES DE REEMBOLSO, ÍNDICE QUE SE HA MANTENIDO. 2) EN EL PROCEDIMIENTO YA SE ENCUENTRA INCLUIDO EL CONTROL COMO PERMANENTE. </t>
    </r>
    <r>
      <rPr>
        <b/>
        <sz val="40"/>
        <color indexed="8"/>
        <rFont val="Arial"/>
        <family val="2"/>
      </rPr>
      <t>3) SE DEBE EXCLUIR ESTE RIESGO PORQUE HA VENIDO SIENDO MANEJADO ADECUADAMENTE.</t>
    </r>
  </si>
  <si>
    <r>
      <t xml:space="preserve">LA DIVISIÓN ADMINISTRATIVA ADQUIRIÓ EL COMPROMISO DE </t>
    </r>
    <r>
      <rPr>
        <b/>
        <sz val="40"/>
        <rFont val="Arial"/>
        <family val="2"/>
      </rPr>
      <t>PROYECTAR LA CIRCULAR PARA TODOS LOS FUNCIONARIOS CON LA FIRMA DEL DIRECTOR GENERAL, ACTIVIDAD QUE NO FUE CUMPLIDA DURANTE EL SEGUNDO SEMESTRE DE 2005 Y SE REPLANTEA PARA EL. -31/07/2006 BAJO LA RESPONSABILIDAD DE - LUIS ALBERTO SEGURA -.</t>
    </r>
  </si>
  <si>
    <t>EXCLUIR ESTE RIESGO POR CUANTO LA ENTIDAD NO REALIZA PROCESOS DE SELECCIÓN DIRECTAMENTE PARA LA VINCULACIÓN DE PERSONAL. LA ENTIDAD RESPONSABLE DE ADELANTAR ESTOS PROCESOS POR NORMA, ES LA COMISIÓN NACIONAL DEL SERVICIO CIVIL.</t>
  </si>
  <si>
    <r>
      <t xml:space="preserve">1) DURANTE EL SEGUNDO SEMESTRE SE EXPIDIÓ UN TOTAL DE 86 CERTIFICACIONES Y NINGUNA DE ÉSTAS CONTENÍA INFORMACIÓN ERRADA. </t>
    </r>
    <r>
      <rPr>
        <b/>
        <sz val="40"/>
        <color indexed="8"/>
        <rFont val="Arial"/>
        <family val="2"/>
      </rPr>
      <t>2) CONTINÚA PENDIENTE LA INCLUSIÓN DE LOS CONTROLES EN EL PROCEDIMIENTO APROBADO EN EL SIP; POR TANTO SE REPLANTEA PARA EL 31/08/2006- JEFE DIVISIÓN DE PERSONAL.</t>
    </r>
  </si>
  <si>
    <r>
      <t xml:space="preserve">1) DE LAS CUATRO CUENTAS PRESENTADAS FUERON DEVUELTAS DOS (2). 2) EL CONTROL YA SE IMPLEMENTÓ POR PARTE DE LA DIVISIÓN DE SERVICIOS ASISTENCIALES, ASÍ COMO TAMBIÉN SE INCLUYÓ EN EL PROCEDIMIENTO EL CUAL FUE ENVIADO A LA OFICINA DE PLANEACIÓN Y SISTEMAS PARA LA </t>
    </r>
    <r>
      <rPr>
        <b/>
        <sz val="40"/>
        <color indexed="8"/>
        <rFont val="Arial"/>
        <family val="2"/>
      </rPr>
      <t>CITACIÓN AL COMITÉ DE MEJORAMIENTO DE PROCEDIMIENTOS, ACCIÓN QUE VA A SER ADELANTADA POR LA OFICINA DE PLANEACIÓN Y SISTEMAS ANTES DEL 30/06/2006.</t>
    </r>
  </si>
  <si>
    <t>RIESGO EVITADO EXCLUIR ESTE RIESGO POR LAS RAZONES EXPUESTAS EN EL RESULTADO DEL MONITOREO.</t>
  </si>
  <si>
    <t>RIESGO EVITADO - DEBE CONTINUAR PARA EFECTOS DE SEGUIMIENTO.</t>
  </si>
  <si>
    <t>RIESGO EVITADO -DEBE CONTINUAR PARA EFECTOS DE SEGUIMIENTO -</t>
  </si>
  <si>
    <t>RIESGO EVITADO, SE DEBE EXCLUIR POR LAS RAZONES EXPUESTAS EN EL RESULTADO DEL MONITOREO</t>
  </si>
  <si>
    <t>RIESGO EVITADO - DEBE SER EXCLUIDO POR LAS RAZONES QUE SE EXPRESAN EN EL RESULTADO DEL MONITOREO</t>
  </si>
  <si>
    <t>NO REPORTARON INFORMACIÓN</t>
  </si>
  <si>
    <t xml:space="preserve">DE ACUERDO  CON EL PRODUCTO PROGRAMADO Y REPORTADO EN EL PLAN DE DESARROLLO ADMINISTRATIVO, EL CUAL CONSISTÍA EN SOPORTAR Y DEFINIR EL SISTEMA DE ATENCIÓN AL USUARIO, EL FONDO PASIVO AUTOMATIZÓ EL SISTEMA DE QUEJAS Y RECLAMOS, PARA LO CUAL IMPLEMENTÓ Y AJUSTÓ EL PROGRAMA DE CORRESPONDENCIA, DE TAL MANERA QUE PERMITA CONOCER Y EJERCER UN CONTROL DIRECTO DE TODAS LAS QUEJAS Y RECLAMOS PRESENTADAS A LA ENTIDAD, Y ESTABLECER LAS ACCIONES CORRECTIVAS Y PREVENTIVAS A ASUMIR POR CADA UNA  DE LAS ÁREAS, GENERA MENSUALMENTE ESTADÍSTICA DE LAS QUEJAS RECIBIDAS DISCRIMINADAS POR TEMAS. CON RELACIÓN A LA INFORMACIÓN AL USUARIO NUESTRA ENTIDAD CUENTA CON ATENCIÓN TELEFÓNICA Y PRESENCIAL, ADEMÁS DE LA IMPLEMENTACIÓN EN NUESTRA PÁGINA WEB WWW.FPS.GOV.VO DE UN FORO. EL CUAL PERMITE A NUESTROS USUARIOS ESTABLECER UNA COMUNICACIÓN DIRECTA Y OPORTUNA CON LA ADMINISTRACIÓN DE LA ENTIDAD. </t>
  </si>
  <si>
    <t>EL CONTROL YA ESTÁ INCLUIDO EN EL PROCEDIMIENTO 02020301-CERTIFICADO DE DISPONIBILIDAD PRESUPUESTAL-. SE OBSERVA INCREMENTO EN EL NÚMERO DE ERRORES QUE SE COMETEN AL EXPEDIR UN CDP, LO CUAL ES GENERADO POR: ERRORES EN LA INFORMACIÓN QUE REPORTAN LAS ÁREAS QUE SOLICITAN EL CDP EN CÉDULAS, NOMBRES  Y APELLIDOS Y EN MENOR GRADO POR ERROR AL DIGITAR LA INFORMACIÓN POR PARTE DEL ENCARGADO DE PRESUPUESTO; SIN EMBARGO, ESTAS INCONSISTENCIAS SON DETECTADAS CON LA APLICACIÓN DE LOS PUNTOS DE CONTROL Y SE CORRIGEN ANTES DE QUE EL CDP SEA FIRMADO POR EL SUBDIRECTOR FINANCIERO. ESTE RIESGO DEBE CONTINUAR PARA EFECTOS DE SEGUIMIENTO.</t>
  </si>
  <si>
    <t>DE LOS 996 CDP EXPEDIDOS EN EL SEGUNDO SEMESTRE DE 2005 2 SE EXPIDIERON AFECTANDO EL RUBRO DEL GASTO EQUIVOCADO, SOBRE LOS 52 RUBROS EXISTENTES CON MOVIMIENTO.</t>
  </si>
  <si>
    <t>EL PROCEDIMIENTO YA CUENTA CON LOS CONTROLES PARA LA EXPEDICIÓN DEL CDP Y ÉSTOS SE VIENEN APLICANDO.</t>
  </si>
  <si>
    <t>LOS PROCEDIMIENTOS QUE SE ENCUENTRAN EN EL SIP SON LOS QUE SE ESTÁN APLICANDO, DURANTE EL SEGUNDO SEMESTRE SE INTRODUJERON CAMBIOS EN EL PROCEDIMIENTO DE CUOTAS PARTES POR COBRAR CONTEMPLANDO QUE SI LA ENTIDAD DEUDORA NO CANCELA LA CORRESPONDIENTE DEUDA, NI SOLICITA ACUERDO DE PAGO, SE PROYECTA RESOLUCIÓN QUE PRESTA MÉRITO COACTIVO Y EJECUTIVO Y SE ENVÍA A LA OFICINA JURÍDICA DEL FPS.</t>
  </si>
  <si>
    <t>COMO RESULTADO DEL SEGUIMIENTO SE RECOMIENDA A LA SUBDIRECCIÓN FINANCIERA Y FUNCIONARIOS DE CARTERA, DEFINIR EL PROCEDIMIENTO QUE VA A SEGUIR LA ENTIDAD PARA LA APLICACIÓN DEL COBRO COACTIVO, ACTIVIDAD QUE DEBE SER ADELANTADA ANTES DEL 31 DE DICIEMBRE DE 2006.</t>
  </si>
  <si>
    <t>EL NIVEL DE RIESGO CONTINÚA IGUAL</t>
  </si>
  <si>
    <t>DURANTE EL SEMESTRE SE RECIBIÓ EN PROMEDIO UN TOTAL DE 104,358 INTERFASES Y 2,250 DE ESTAS FUERON REPORTADAS CON ERRORES, LAS CUALES CORRESPONDEN A LAS GENERADAS POR EL ALMACÉN (11-12) Y ALGUNAS DE CUOTAS PARTES (03). LOS ERRORES GENERADOS POR LAS INTERFASES DE ALMACÉN ESTÁN SIENDO CORREGIDOS CON EL DOCUMENTO 15 A TRAVÉS DE LA IMPORTACIÓN DE UN ARCHIVO PLANO DONDE SE CORRIGEN LAS INCONSISTENCIAS POR PARTE DE ALMACÉN, SE OBSERVA QUE LA DIVISIÓN DE CONTABILIDAD HA INFORMADO A TRAVÉS DE CORREOS ELECTRÓNICOS A LA DIVISIÓN DE SERVICIOS ADMINISTRATIVOS SOBRE LAS FALLAS QUE SE VIENEN PRESENTANDO Y SE HAN EFECTUADO REUNIONES DE TRABAJO ENTRE LAS DOS ÁREAS.</t>
  </si>
  <si>
    <r>
      <t xml:space="preserve">CON RELACIÓN A LOS ERRORES DE LA INTERFASE DE CUOTAS PARTES, LAS CORRECCIONES SE ESTÁN EFECTUANDO DIRECTAMENTE EN EL DOCUMENTO 03 Y SE VUELVE A IMPRIMIR. LA ANTERIOR SITUACIÓN SE GENERA PORQUE </t>
    </r>
    <r>
      <rPr>
        <b/>
        <sz val="36"/>
        <color indexed="8"/>
        <rFont val="Arial"/>
        <family val="2"/>
      </rPr>
      <t>EN ALGÚN MOMENTO SE ANALIZÓ LA POSIBILIDAD DE QUE EL PROGRAMA FUERA MANEJADO POR CARTERA PERO HASTA LA FECHA NO SE HA EFECTUADO EL CAMBIO Y POR CONSIGUIENTE TAMPOCO SE HA SOLICITADO LA MODIFICACIÓN EN EL SISTEMA; LO CUAL DEBE SER DEFINIDO POR LA SUBDIRECCIÓN FINANCIERA Y LA DIVISIÓN DE PRESTACIONES ECONÓMICAS ANTES DEL 31/12/2006.</t>
    </r>
  </si>
  <si>
    <t>EXISTEN INCONSISTENCIAS GENERADOS POR LA CONTABILIZACIÓN DE LA COMPENSACIÓN PERO SON DIFÍCILES DE CUANTIFICAR.</t>
  </si>
  <si>
    <t>3) DELEGACIÓN DE LOS FUNCIONARIOS QUE TRABAJARÁN EN LA OFICINA DE ATENCIÓN AL USUARIO. - 30/06/2006 -  DIVISIÓN DE PERSONAL</t>
  </si>
  <si>
    <t>RIESGO EVITADO - EXCLUIR ESTE RIESGO POR LAS RAZONES EXPUESTAS EN EL RESULTADO DEL MONITOREO.</t>
  </si>
  <si>
    <t>EL GRUPO DE TRABAJO DE CONTROL INTERNO DEBE CONTINUAR CON EL SEGUIMIENTO PERMANENTE AL PROCESO DE CONTRATACIÓN.</t>
  </si>
  <si>
    <t>DURANTE EL SEGUNDO SEMESTRE DE 2005 LA DIVISIÓN ADMINISTRATIVA NO RETOMÓ EL ANÁLISIS PARA LA COMPRA DE PLANTA ELÉCTRICA.</t>
  </si>
  <si>
    <t>DEFINIR EL SISTEMA ÚNICO DE ATENCIÓN AL USUARIO DEL FONDO DE PASIVO SOCIAL DE FERROCARRILES NACIONALES DE COLOMBIA: 1) LA OFICINA DE PLANEACIÓN Y SISTEMAS DEBE RETOMAR ESTE PROCESO Y PLANTEAR NUEVAS ACTIVIDADES SI ASÍ LO CONSIDERA NECESARIO  2) TENER EN CUENTA EL PROCESO QUE SE VIENE ADELANTANDO PARA LA AUTOMATIZACIÓN DE QUEJAS Y RECLAMOS CON EL GRUPO DE CONTROL INTERNO 3) TENER EN CUENTA EL CRONOGRAMA PLANTEADO EN EL PLAN DE DESARROLLO ADMINISTRATIVO 4) REPORTAR PERIÓDICAMENTE LA INFORMACIÓN DE LOS INDICADORES.</t>
  </si>
  <si>
    <t>SISTEMA ÚNICO DEFINIDO Y APROBADO</t>
  </si>
  <si>
    <t xml:space="preserve">1) ÁREAS QUE REPORTARON LA INFORMACIÓN / ÁREAS QUE DEBEN REPORTAR LA INFORMACIÓN. </t>
  </si>
  <si>
    <t>POLÍTICAS DEFINIDAS Y COMUNICADAS A LOS USUARIOS</t>
  </si>
  <si>
    <t>DEMORA EN LA ENTREGA DE LA INFORMACIÓN, PARA PUBLICAR EN LA PAGINA WEB</t>
  </si>
  <si>
    <t>FUNCIONARIOS DE SISTEMAS. JEFES DE CADA DIVISIÓN</t>
  </si>
  <si>
    <t>Consolidó: Grupo de Trabajo de Control Interno</t>
  </si>
  <si>
    <t>1) DIVULGAR A TRAVÉS DE LA INTRANET  DE LA ENTIDAD LAS NORMAS DEL ARCHIVO GENERAL DE LA NACIÓN Y DEL FPS Y PROMOVER SU APLICACIÓN 2) PUBLICAR EN INTRANET LA PRESENTACIÓN UTILIZADA PARA EL PROCESO DE SOCIALIZACIÓN DE LAS NORMAS 3) REGISTRAR PERIÓDICAMENTE LA INFORMACIÓN DEL INDICADOR.</t>
  </si>
  <si>
    <t xml:space="preserve"> No. DE CUENTAS CON OMISIÓN DE DESCUENTOS DE LEY / No. TOTAL DE CUENTAS TRAMITADAS.</t>
  </si>
  <si>
    <t>FALTA DE OBJETIVIDAD EN LA EVALUACIÓN DEL DESEMPEÑO, APLICACIÓN INADECUADA DE LA METODOLOGÍA POR PARTE DE LOS EVALUADORES DEL DESEMPEÑO.</t>
  </si>
  <si>
    <t>DESACTUALIZACIÓN DE LA BASE DE DATOS DE  LAS CUENTAS PERSONALES DE LOS FUNCIONARIOS DEL FONDO PASIVO.</t>
  </si>
  <si>
    <t>JEFE DE DIVISIÓN                            PROFESIONAL ESPECIALIZADO                          AUXILIAR DE OFICINA</t>
  </si>
  <si>
    <t>FALLAS DE COMUNICACIÓN</t>
  </si>
  <si>
    <t>SECRETARIA GENERAL</t>
  </si>
  <si>
    <t>NORMAS APLICADAS/NORMAS VIGENTES EN LA MATERIA</t>
  </si>
  <si>
    <t>MEDIO</t>
  </si>
  <si>
    <t>DIVISIÓN ADMINISTRATIVA</t>
  </si>
  <si>
    <t>EQUIPOS HURTADOS / TOTAL DE EQUIPOS DE LA ENTIDAD</t>
  </si>
  <si>
    <t>FALLAS EN LOS EQUIPOS</t>
  </si>
  <si>
    <t>EQUIVOCACIONES POR VALIDACIONES INCOMPLETAS</t>
  </si>
  <si>
    <t>ACCESOS NO AUTORIZADOS</t>
  </si>
  <si>
    <t>1) SOLICITAR CAPACITACIÓN, ASISTIR A SEMINARIOS GRATUITOS, CONTACTAR ENTIDADES QUE OFREZCAN CAPACITACIONES.2) CONTINUAR REPORTANDO LA INFORMACIÓN RELACIONADA CON EL INDICADOR</t>
  </si>
  <si>
    <t xml:space="preserve">2) No DE INTERFASES REPORTADAS CON ERRORES/ No TOTAL DE INTERFASES REPORTADAS EN UN MES                           </t>
  </si>
  <si>
    <t xml:space="preserve">NUMERO DE INCAPACIDADES TRANSCRITAS CORRECTAMENTE / NUMERO DE INCAPACIDADES TRANSCRITAS </t>
  </si>
  <si>
    <t xml:space="preserve">SECRETARIAS DIVISIÓN ENCARGADAS DE LA BASE DE DATOS Y  COORDINADOR DE AFILIACIONES </t>
  </si>
  <si>
    <t>3) ACTUALIZACIÓN DE LA INFORMACIÓN CON LOS RESULTADOS DE LOS CHEQUEOS SELECTIVOS</t>
  </si>
  <si>
    <t>TÉCNICO ADMINISTRATIVO - AUXILIAR ADMINISTRATIVO</t>
  </si>
  <si>
    <t>ENCARGADO MESA DE CONTROL Y  COORDINADOR DE AFILIACIONES</t>
  </si>
  <si>
    <t xml:space="preserve">NOVEDADES DIGITADAS  /  NOVEDADES REPORTADAS </t>
  </si>
  <si>
    <t>ERRORES DE DIGITACIÓN EN BASE DE DATOS</t>
  </si>
  <si>
    <t xml:space="preserve">1) DESINSTALAR EL ACTUAL ANTIVIRUS Y  CONFIGURAR EL NUEVO, </t>
  </si>
  <si>
    <t>OBSERVACIONES II SEMESTRE DE 2005 (REGISTRAR DESCRIPTIVAMENTE LAS ACCIONES DESARROLLADAS Y LOS RESULTADOS DEL INDICADOR).</t>
  </si>
  <si>
    <t>2) DOCUMENTAR POLÍTICAS DE SEGURIDAD 3) SE DEBE REPLANTEAR EL INDICADOR POR CUANTO SUGIRIERON QUE SE DEBÍA CAMBIAR PERO NO LO REDEFINIERON.</t>
  </si>
  <si>
    <t>1) SOLICITAR A LA EMPRESA DE VIGILANCIA, SE EFECTÚE REQUISAS AL PERSONAL TANTO AL INGRESO COMO A LA SALIDA DE LA ENTIDAD 2) LA DIVISIÓN ADMINISTRATIVA DEBE  INFORMAR A LA EMPRESA DE VIGILANCIA CONTRATADA PARA PRESTAR DICHO SERVICIO ANUALMENTE SOBRE LA APLICACIÓN DE ESE CONTROL Y HACER SEGUIMIENTO PARA QUE ELLOS CUMPLAN CON ESA DIRECTRIZ 3) REGISTRAR LA INFORMACIÓN RELACIONADA CON EL INDICADOR</t>
  </si>
  <si>
    <t>1) POLÍTICAS DE SEGURIDAD 2) LA OFICINA DE PLANEACIÓN Y SISTEMAS DEBE COORDINAR EL CUMPLIMIENTO DE LAS ACCIONES DENTRO DEL PLAZO ESTABLECIDO ASÍ COMO TAMBIÉN EL REGISTRO DE LA INFORMACIÓN RELACIONADA CON EL INDICADOR.</t>
  </si>
  <si>
    <t>POLÍTICAS ESTABLECIDAS, DIVULGADAS Y APLICADAS.</t>
  </si>
  <si>
    <t>1) REINDUCCIÓN DEL MANEJO DE LOS APLICATIVOS, POLÍTICAS DE SEGURIDAD, REVISIONES PERIÓDICAS 2) OFICINA DE PLANEACIÓN Y SISTEMAS DEBE REITERAR LA SOLICITUD EFECTUADA A LA DIV. DE PERSONAL EN EL AÑO 2004.</t>
  </si>
  <si>
    <t>SOFTWARE CAPACITADOS/ TOTAL DE SOFTWARE DE LA ENTIDAD</t>
  </si>
  <si>
    <t xml:space="preserve">1)  ADQUISICIÓN DE LÍNEA DEDICADA PARA LAS COORDINACIONES MÉDICAS DEL FPS EN LAS OTRAS CIUDADES 2) LA OFICINA DE PLANEACIÓN Y SISTEMAS DEBE ADELANTAR EL ESTUDIO PARA LA  INSTALACIÓN </t>
  </si>
  <si>
    <t>LÍNEA DEDICADA INSTALADA</t>
  </si>
  <si>
    <t>CARENCIA DE CORREDOR FÉRREO PROPIO PARA PARQUEO DE LOS BIENES MUEBLES (EQUIPO FÉRREO) DE TRANSFERENCIA EN PODER DE TERCEROS Y EN PODER DEL FONDO.</t>
  </si>
  <si>
    <t>UNIDADES VENDIDAS EQUIPO FÉRREO/TOTAL DE UNIDADES</t>
  </si>
  <si>
    <t>VINCULACIÓN DE PERSONAL SIN EL CUMPLIMIENTO DE REQUISITOS</t>
  </si>
  <si>
    <t>1) LA DIVISIÓN DE PERSONAL DEBE INCLUIR ESTOS CONTROLES EN EL PROCEDIMIENTO  2)  COORDINAR EL REGISTRO DE LA INFORMACIÓN RELACIONADA CON LOS INDICADORES.</t>
  </si>
  <si>
    <t>1) TÉCNICO ADMINISTRATIVO      2) JEFE DE PERSONAL 3) FUNCIONARIO DE CONTABILIDAD</t>
  </si>
  <si>
    <t>REALIZAR UN PAGO DIFERENTE A LA FORMA PACTADA EN EL CONTRATO Y/O ORDEN DE SERVICIO</t>
  </si>
  <si>
    <t>No DE PAGOS DIFERENTE A LA FORMA PACTADA EN EL CONTRATO Y/O ORDEN DE SERVICIO/ No DE PAGOS REALIZADOS</t>
  </si>
  <si>
    <t>ADMINISTRACIÓN DE SISTEMAS / OFICINA DE PLANEACIÓN Y SISTEMAS / DIVISIÓN ADMINISTRATIVA</t>
  </si>
  <si>
    <t>MACROPROCESO SEGURIDAD SOCIAL EN SALUD</t>
  </si>
  <si>
    <t>MACROPROCESO FINANCIERO</t>
  </si>
  <si>
    <t>PÉRDIDA DE INFORMACIÓN</t>
  </si>
  <si>
    <t>REGISTRAR LA INFORMACIÓN RELACIONADA CON EL INDICADOR</t>
  </si>
  <si>
    <t>PROCEDIMIENTO REVISADO Y ACTUALIZADO</t>
  </si>
  <si>
    <t>AUTOEVALUACIÓN Y MONITOREO DEL MAPA DE RIESGOS II SEMESTRE - AÑO 2005</t>
  </si>
  <si>
    <t>PARA REGISTRAR EL AVANCE DEL SEGUNDO SEMESTRE SE DEBE TENER EN CUENTA EL REPORTE DEL PRIMER SEMESTRE.</t>
  </si>
  <si>
    <t xml:space="preserve">1) PROCEDIMIENTO DISEÑADO, DIVULGADO Y APLICADO. </t>
  </si>
  <si>
    <t>2) CRONOGRAMA DE LAS ÁREAS.</t>
  </si>
  <si>
    <t>3) SOLICITUDES DE PUBLICACIÓN EXTEMPORÁNEAS/TOTAL DE SOLICITUDES DE PUBLICACIÓN</t>
  </si>
  <si>
    <t xml:space="preserve">1) GENERAR POLÍTICA O PROCEDIMIENTO, DONDE ESTIPULE LA INFORMACIÓN A PUBLICAR Y LOS PLAZOS MÍNIMOS DE RECEPCIÓN DE ESTA. </t>
  </si>
  <si>
    <t>2) DISEÑO DE CRONOGRAMA DONDE ESTIPULEN LOS PLAZOS PARA EL ENVÍO DE LA INFORMACIÓN A PUBLICAR POR PARTE DE LAS DIFERENTES ÁREAS DE LA ENTIDAD</t>
  </si>
  <si>
    <t xml:space="preserve"> 3) EL JEFE DE LA OFICINA DE PLANEACIÓN DEBE COORDINAR EL CUMPLIMIENTO DE LAS ACCIONES PLANTEADAS, DENTRO DEL PLAZO ESTABLECIDO ASÍ COMO TAMBIÉN EL REPORTE DE LA INFORMACIÓN RELACIONADA CON LOS INDICADORES</t>
  </si>
  <si>
    <t>4) PUBLICAR EN LA INTRANET LA BASE DE DATOS ACTUALIZADA DE LAS CUENTAS PERSONALES PARA CONSULTA PERMANENTE ASÍ COMO TAMBIÉN EL FORMATO  PARA QUE SE REPORTEN LOS CAMBIOS GENERADOS DE ACUERDO A LAS NOVEDADES.</t>
  </si>
  <si>
    <t>5) PROYECCIÓN DE UNA CIRCULAR PARA TODOS LOS FUNCIONARIOS CON LA FIRMA DEL DIRECTOR GENERAL, ESTABLECIENDO UNOS LINEAMIENTOS GENERALES PARA LA BUENA ADMINISTRACIÓN DEL PROCEDIMIENTO, ASÍ COMO TAMBIÉN RECORDANDO A LA DIVISIÓN DE PERSONAL LA OBLIGACIÓN DE REPORTAR LA INFORMACIÓN DE LOS MOVIMIENTOS DE PERSONAL Y A LOS JEFES EL REPORTE DE LOS CAMBIOS INTERNOS DE PUESTO DE LOS FUNCIONARIOS DE SU GRUPO DE TRABAJO.</t>
  </si>
  <si>
    <t>BASE DE DATOS Y FORMATO PUBLICADOS EN LA INTRANET</t>
  </si>
  <si>
    <t>JEFE DIVISIÓN DE PERSONAL COMO INTERVENTOR DEL CONTRATO DE PERSONAL TEMPORAL</t>
  </si>
  <si>
    <t>INCLUIR ESTOS CONTROLES EN EL MANUAL DE SEGUIMIENTO QUE SE ESTÁ DOCUMENTANDO:1) VERIFICACIÓN DE NOVEDADES;  2) VERIFICACIÓN DE FUNCIONARIOS Y 3) VERIFICACIÓN DE VALORES LIQUIDADOS</t>
  </si>
  <si>
    <t xml:space="preserve">A) CONSOLIDACIÓN DE UN CRONOGRAMA PARA LA PREPARACIÓN  DE TODOS LOS INFORMES QUE DEBE PRESENTAR  LA ENTIDAD A LOS DIFERENTES ENTES DE CONTROL  DE TAL MANERA QUE SE ESTABLEZCAN PLAZOS MÁXIMOS PARA LA ENTREGA DE ESTOS A QUIENES TENGAN QUE REVISARLOS Y APROBARLOS, COMO MEDIDA PREVIA DE CONTROL. </t>
  </si>
  <si>
    <t>No. DE INFORMES PRESENTADOS EXTEMPORÁNEAMENTE / TOTAL DE INFORMES PROGRAMADOS</t>
  </si>
  <si>
    <t>ROBO DE EQUIPOS</t>
  </si>
  <si>
    <t>AUTOEVALUACIÓN</t>
  </si>
  <si>
    <t>SECRETARIA GENERAL / OFICINA DE PLANEACIÓN Y SISTEMAS</t>
  </si>
  <si>
    <t>MENSUAL</t>
  </si>
  <si>
    <t>NUMERO DE CUENTAS PRESENTADAS OPORTUNAMENTE/ NUMERO DE ORDENES DE TUTELA</t>
  </si>
  <si>
    <t>NUMERO DE CUENTAS DEVUELTAS/NUMERO DE CUENTAS PRESENTADAS</t>
  </si>
  <si>
    <t>No. DE INCONSISTENCIAS / No. DE PENSIONES DIVIDIDAS</t>
  </si>
  <si>
    <t>ERROR EN DIGITACIÓN DE PLANILLAS DE AUTOLIQUIDACIÓN</t>
  </si>
  <si>
    <t>REPORTE DE INFORMACIÓN INCONSISTENTE EN LAS CERTIFICACIONES DE TIEMPO DE SERVICIO Y DE VINCULACIÓN,  EXPIDA POR LA  DIVISIÓN DE PERSONAL.</t>
  </si>
  <si>
    <t xml:space="preserve">1) MONTAR UN SISTEMA EN LÍNEA QUE PERMITA DILIGENCIAR DATOS REQUERIDOS, PARA LOGRAR VERACIDAD Y OPORTUNIDAD EN EL CONTENIDO DE LOS FORMULARIOS, </t>
  </si>
  <si>
    <t xml:space="preserve">1) No TOTAL DE  FORMULARIOS PROCESADOS EN LÍNEA/ No TOTAL DE FORMULARIO DE CALIFICACIÓN TRAMITADOS. </t>
  </si>
  <si>
    <t xml:space="preserve">2) CAPACITACIÓN SOBRE EL PROCESO DE LAS NOTIFICACIONES Y ATENCIÓN DE RECURSOS, </t>
  </si>
  <si>
    <t>REMISIÓN INOPORTUNA A CARTERA  DE DOCUMENTOS SOPORTE DE CUENTAS DE COBRO PARA PRESENTAR ANTE FOSYGA RECOBROS POR CONCEPTO DE SERVICIOS DE SALUD ORDENADOS POR FALLOS DE TUTELA</t>
  </si>
  <si>
    <t>1) INCLUIR EL SIGUIENTE CONTROL EN LOS PROCEDIMIENTOS: "CONTROL POR LOS MÉDICOS ESPECIALISTAS Y AUDITORES: UNA VEZ SE ORDENE LA ATENCIÓN DEBEN ESTAR PENDIENTES DE LA PRESENTACIÓN DE LAS CUENTAS DE COBRO POR PARTE DEL CONTRATISTA EN LOS TÉRMINOS ESTABLECIDOS". 2) COORDINAR QUE SE LLEVE EL REGISTRO PARA REPORTAR LA INFORMACIÓN DEL INDICADOR.</t>
  </si>
  <si>
    <t>RIESGO EVITADO DEBE CONTINUAR PARA EFECTOS DE SEGUIMIENTO</t>
  </si>
  <si>
    <r>
      <t xml:space="preserve">SE RECOMIENDA A LA OFICINA DE PLANEACIÓN Y SISTEMAS </t>
    </r>
    <r>
      <rPr>
        <b/>
        <sz val="40"/>
        <color indexed="8"/>
        <rFont val="Arial"/>
        <family val="2"/>
      </rPr>
      <t>EVALUAR</t>
    </r>
    <r>
      <rPr>
        <sz val="40"/>
        <color indexed="8"/>
        <rFont val="Arial"/>
        <family val="2"/>
      </rPr>
      <t xml:space="preserve"> CON BASE EN LOS RESULTADOS DEL DESARROLLO DE LA RENDICIÓN DE CUENTAS A TRAVÉS DE LA AUDIENCIA PÚBLICA QUE SE VA A REALIZAR EN EL PRIMER SEMESTRE DE 2006, </t>
    </r>
    <r>
      <rPr>
        <b/>
        <sz val="40"/>
        <color indexed="8"/>
        <rFont val="Arial"/>
        <family val="2"/>
      </rPr>
      <t>SI ESTE RIESGO DEBE CONTINUAR O PUEDE EXCLUIRSE. 31/07/2006 - JOSÉ MIGUEL GARAY BARRERA</t>
    </r>
  </si>
  <si>
    <t>RECOLECCIÓN INADECUADA DE DATOS DURANTE LAS DIFERENTES ETAPAS DE LA AUDITORIA</t>
  </si>
  <si>
    <t>3) ESTE RIESGO SE DEBE EXCLUIR DEL PROCESO DE RECURSOS HUMANOS POR CUANTO ESTÁ CONTENIDO EN EL RIESGO PROPUESTO POR LA OFICINA JURÍDICA  "CARENCIA DE UN MANUAL DE INTERVENTORÍA Y SEGUIMIENTO EN MATERIA DE CONTRATACIÓN" Y PORQUE ES RESPONSABILIDAD DE QUIEN SEA DESIGNADO COMO SUPERVISOR O INTERVENTOR DE APLICAR LOS CONTROLES QUE ESTÉN DEFINIDOS EN EL MANUAL CITADO.</t>
  </si>
  <si>
    <t>DURANTE EL AÑO 2005, LA DISPOSICIÓN Y RESPALDO DE LOS FUNCIONARIOS HACIA LAS ACTIVIDADES DE LA COORDINACIÓN DE CONTROL INTERNO MEJORÓ CONSIDERABLEMENTE. ESTÁ PENDIENTE LA PROGRAMACIÓN  Y DESARROLLO DE LA CAPACITACIÓN SOBRE TÉCNICAS DE AUDITORÍA - 31/10/2006 - JEFE DIVISIÓN DE PERSONAL.</t>
  </si>
  <si>
    <t>NO SE PUEDE REPORTAR INFORMACIÓN</t>
  </si>
  <si>
    <t>EL PERSONAL ENCARGADO DEL MANEJO DEL ARCHIVO CENTRAL DEL FONDO NO PRESTAN UN SOLO DOCUMENTO SIN PREVIA SOLICITUD ELEVADA MEDIANTE EL SISTEMA DE DOC_PLUS IMPLEMENTADO PARA EL MANEJO Y CUMPLIMIENTO DE LAS TABLAS DE RETENCIÓN DOCUMENTAL DE LA ENTIDAD.</t>
  </si>
  <si>
    <r>
      <t xml:space="preserve">1)DURANTE EL SEMESTRE SE PRESTÓ UN TOTAL DE 242 DOCUMENTOS Y NINGUNO DE ESTOS FUE EXTRAVIADO NI DAÑADO. 2)TENIENDO EN CUENTA LA RECOMENDACIÓN EFECTUADA POR EL ARCHIVO GENERAL DE LA NACIÓN, LA ENTIDAD DECIDIÓ COLOCAR UN SELLO CON EL VISTO BUENO DEL FUNCIONARIO ENCARGADO DEL ARCHIVO EN CADA UNO DE LOS FOLIOS QUE SE HAN RECIBIDO A PARTIR DEL AÑO 2005 Y 2006, CONTROL QUE  SE HA VENDIÓ APLICANDO PAULATINAMENTE. 3) </t>
    </r>
    <r>
      <rPr>
        <b/>
        <sz val="40"/>
        <color indexed="8"/>
        <rFont val="Arial"/>
        <family val="2"/>
      </rPr>
      <t>QUEDÓ PENDIENTE LA INCLUSIÓN DE DICHO CONTROL EN EL PROCEDIMIENTO, 31/07/2006 - OMAR ORTEGÓN</t>
    </r>
  </si>
  <si>
    <t>DURANTE EL SEGUNDO SEMESTRE DEL 2005 EL ARCHIVO GENERAL DE LA NACIÓN NO EMITIÓ NORMAS RELACIONADAS CON EL MANEJO DE LOS ARCHIVOS. EL FPS DIVULGO LA CIRCULAR SG-2353 RECORDANDO EL PROCEDIMIENTO PARA TRANSFERENCIA DE DOCUMENTOS.</t>
  </si>
  <si>
    <t>1) NO HUBO ADQUISICIÓN DE LA CAJA DE SEGURIDAD, SE CAMBIARON LAS GUARDAS A LA OFICINA DE CORRESPONDENCIA. 2) SE DELEGO A LA FUNCIONARIA FRANCISCA  ARDILA GUERRA  QUIEN ES LA RESPONSABLE DEL MANEJO DE LAS LLAVES DE LA OFICINA DE CORRESPONDENCIA Y DEL REPORTE DE LA INFORMACIÓN.3) NO SE PRESENTARON IRREGULARIDADES CON LOS DOCUMENTOS RADICADOS.</t>
  </si>
  <si>
    <r>
      <t xml:space="preserve">LA CULMINACIÓN DEL MANUAL DE SEGUIMIENTO Y SUPERVISIÓN CONTINÚA EN UN AVANCE DEL 80%, NO SE OBSERVA AVANCE DESDE EL PRIMER SEMESTRE DE 2005. </t>
    </r>
    <r>
      <rPr>
        <b/>
        <sz val="36"/>
        <color indexed="8"/>
        <rFont val="Arial"/>
        <family val="2"/>
      </rPr>
      <t xml:space="preserve"> SE PRESENTARA A TODOS LOS FUNCIONARIOS QUE EJERCEN SUPERVISIÓN A LOS CONTRATOS DE LA ENTIDAD CON EXCEPCIÓN DE LOS CONTRATOS DE SALUD  PARA QUE PRESENTEN SUGERENCIAS, OBSERVACIONES Y/O OTRAS ALTERNATIVAS AL MANUAL DE SEGUIMIENTO Y SUPERVISIÓN DE CONTRATOS CON UN PLAZO MÁXIMO DE QUINCE (15) DÍAS PARA SUS APORTES. -31/07/2006- JEFE DE LA OFICINA JURÍDICA. SE RECOMIENDA A LA JEFE DE LA OFICINA JURÍDICA VERIFICAR QUE EL SUPERVISOR DEL CONTRATO DE PERSONAL TEMPORAL INCLUYA DENTRO DE LA REVISIÓN DEL MANUAL, LOS CONTROLES QUE ÉL VIENE APLICANDO PARA AUTORIZAR SU PAGO.</t>
    </r>
  </si>
  <si>
    <r>
      <t xml:space="preserve">1) DE LAS SETENTA Y SEIS (76) INCAPACIDADES TRANSCRITAS SE OBSERVÓ ERRORES DE TRANSCRIPCIÓN EN DIECISIETE (17), LOS ERRORES MÁS COMUNES QUE SE PRESENTAN ESTÁN EN EL NÚMERO DE DÍAS Y EN EL NOMBRE DEL EMPLEADOR. 2) CON RELACIÓN AL NÚMERO DE DÍAS LA JEFATURA DE LA DIVISIÓN DE SERVICIOS ASISTENCIALES HA ENVIADO EN REPETIDAS OCASIONES LAS INSTRUCCIONES A LOS MÉDICOS ESPECIALISTAS Y SECRETARIAS; SIN EMBARGO ENVIARÁ OFICIO CON LLAMADO DE ATENCIÓN CUANDO SE OBSERVEN REINCIDENCIAS EN LOS ERRORES Y RESPECTO A LA INFORMACIÓN DE LOS EMPLEADORES LA COORDINADORA DE AFILIACIONES ADQUIRIÓ EL COMPROMISO DE REMITIR PERIÓDICAMENTE A LAS DIFERENTES CIUDADES LA BASE DE DATOS DE LOS PATRONOS APORTANTES, COMPROMISO QUE SERÁ VERIFICADO POR PARTE DE LA JEFE DE LA DSA. </t>
    </r>
    <r>
      <rPr>
        <b/>
        <sz val="40"/>
        <color indexed="8"/>
        <rFont val="Arial"/>
        <family val="2"/>
      </rPr>
      <t>3) CONTINÚA PENDIENTE LA INCLUSIÓN DEL CONTROL EN EL PROCEDIMIENTO - 31/08/2006 - JEFE DIVISIÓN SERVICIOS ASISTENCIALES</t>
    </r>
    <r>
      <rPr>
        <sz val="40"/>
        <color indexed="8"/>
        <rFont val="Arial"/>
        <family val="2"/>
      </rPr>
      <t>. 4) EL NIVEL DE RIESGO CONTINÚA EN MEDIO.</t>
    </r>
  </si>
  <si>
    <t>Junio de 2006</t>
  </si>
  <si>
    <r>
      <t xml:space="preserve">A DICIEMBRE 31 DE 2005 LA OFICINA DE PLANEACIÓN CONSOLIDÓ EN UN 85% LAS POLÍTICAS DE SEGURIDAD DENTRO DE LAS  CUALES SE ENCUENTRAN INCLUIDAS LAS NECESARIAS PARA CONTROLAR LOS RIESGOS DE VIRUS EN LOS COMPUTADORES, ASÍ: 1) DEBE RESPETARSE Y NO MODIFICAR LA CONFIGURACIÓN DE HARDWARE Y SOFTWARE ESTABLECIDA POR LA OPS, 2) SE PROHIBE LA INSTALACIÓN Y EJECUCIÓN DE SOFTWARE O HARDWARE QUE TENGA COMO FUNCIÓN EL ADIVINAR CONTRASEÑAS, MONITOREAR EL FUNCIONAMIENTO DE LA RED, MONITOREO DE LAS ACTIVIDADES DE LOS EQUIPOS LOCALES, EXCLUYENDO A LOS FUNCIONARIOS DE LA OPS QUE HARÁN USO DE ESTAS HERRAMIENTAS PARA DETERMINAR DEBILIDADES EN EL SISTEMA. 3) EL USO DEL MESSENGER SERÁ PARA COMUNICACIÓN CON PERSONAS EXTERNAS, NO SE DEBE HACER USO DE ESTE PARA COMUNICARSE CON PERSONAS QUE SE ENCUENTREN DENTRO DEL EDIFICIO, SE PROHIBE LA DESCARGA DE ARCHIVOS POR ESTE MEDIO.  4) AL HACER USO DEL SERVICIO DE INTERNET SE PROHIBE EL ACCESO A PÁGINAS RELACIONADAS CON PORNOGRAFÍA O JUEGOS. </t>
    </r>
    <r>
      <rPr>
        <b/>
        <sz val="40"/>
        <color indexed="8"/>
        <rFont val="Arial"/>
        <family val="2"/>
      </rPr>
      <t>LA DOCUMENTACIÓN DE LAS POLÍTICAS SE OFICIALIZARÁ ANTES DE - 28/02/2006- OFICINA DE PLANEACIÓN Y SISTEMAS.</t>
    </r>
  </si>
  <si>
    <t>COMO RESULTADO DEL MONITOREO SE CONSTATÓ QUE: 1) LOS FUNCIONARIOS DE SISTEMAS LLEVARON A CABO CUATRO REVISIONES PARA DETERMINAR EL USO OPTIMO DE INTERNET, LOS CUALES CORRESPONDEN A LOS MESES DE JULIO, AGOSTO, OCTUBRE Y NOVIEMBRE DE 2005 Y COMO RESULTADO SE PRODUCE UN INFORME CONSOLIDADO PARA EL JEFE DE LA OFICINA DE PLANEACIÓN Y SISTEMAS INFORMANDO CUALES HAN SIDO LAS PÁGINAS MÁS VISITADAS POR LOS FUNCIONARIOS Y SI SE RELACIONAN CON SU ACTIVIDAD LABORAL, CONCLUYENDO QUE TODOS LOS EQUIPOS REVISADOS CUENTAN CON EL HISTORIAL DEL USO DEL INTERNET, 2) SE HAN ENVIADO MENSAJES POR REALPOPUP RECORDANDO A LOS FUNCIONARIOS DEL FPS EL BUEN USO QUE SE DEBE HACER DE LOS EQUIPOS DE  CÓMPUTO.</t>
  </si>
  <si>
    <t>LA FORMALIZACIÓN Y DIVULGACIÓN DE LAS POLÍTICAS ESTABLECIDAS SE LLEVARÁ A CABO ANTES DE 28/02/2006- RESPONSABLES FUNCIONARIOS DE SISTEMAS.</t>
  </si>
  <si>
    <r>
      <t xml:space="preserve">1)DURANTE EL SEMESTRE SE DEBÍA PRESENTAR UN TOTAL DE CUARENTA Y SIETE (47) INFORMES Y TODOS FUERON PRESENTADOS OPORTUNAMENTE. 2) EL CONTROL YA SE ENCUENTRA INCLUIDO EN EL PROCEDIMIENTO. </t>
    </r>
    <r>
      <rPr>
        <b/>
        <sz val="40"/>
        <color indexed="8"/>
        <rFont val="Arial"/>
        <family val="2"/>
      </rPr>
      <t>3) SE DEBE EXCLUIR ESTE RIESGO PORQUE HA VENIDO SIENDO MANEJADO ADECUADAMENTE.</t>
    </r>
  </si>
  <si>
    <r>
      <t xml:space="preserve">1) DURANTE EL SEMESTRE SE EXPIDIÓ UN TOTAL DE DOSCIENTOS CUARENTA Y UN (241) CARNÉS Y DE ÉSTOS UNO FUE EXPEDIDO CON ERROR, EL CUAL FUE DETECTADO EN LA REVISIÓN QUE EFECTÚA EL MÉDICO ANTES DE FIRMAR. 2) EL CONTROL YA SE VIENE APLICANDO Y ESTÁ INCLUIDO EN EL PROCEDIMIENTO. </t>
    </r>
    <r>
      <rPr>
        <b/>
        <sz val="40"/>
        <color indexed="8"/>
        <rFont val="Arial"/>
        <family val="2"/>
      </rPr>
      <t>3) SE DEBE EXCLUIR ESTE RIESGO PORQUE HA VENIDO SIENDO MANEJADO ADECUADAMENTE.</t>
    </r>
  </si>
  <si>
    <t>EXCLUIR ESTE RIESGO PORQUE HA SIDO MANEJADO ADECUADAMENTE .</t>
  </si>
  <si>
    <r>
      <t>1) DURANTE EL SEMESTRE SE RECIBIÓ UN TOTAL DE 9.534 NOVEDADES Y FUERON DIGITADAS 9,469, LO QUE INDICA QUE FUERON RECHAZADAS 65.2) EL CONTROL SE VIENE APLICANDO POR PARTE DE LA COORDINACIÓN DE AFILIACIONES Y YA ESTÁ INCLUIDO EN EL PROCEDIMIENTO.</t>
    </r>
    <r>
      <rPr>
        <b/>
        <sz val="40"/>
        <color indexed="8"/>
        <rFont val="Arial"/>
        <family val="2"/>
      </rPr>
      <t xml:space="preserve"> 3) SE DEBE EXCLUIR ESTE RIESGO PORQUE HA VENIDO SIENDO MANEJADO ADECUADAMENTE Y NO SE HA ENCONTRADO NINGUNA AFILIACIÓN CON DOCUMENTOS SOPORTE ERRADOS.</t>
    </r>
  </si>
  <si>
    <t>DEBE CONTINUAR PARA EFECTOS DE SEGUIMIENTO.</t>
  </si>
  <si>
    <r>
      <t>1) DURANTE EL SEMESTRE SE RECIBIÓ UN TOTAL DE 9.534 NOVEDADES Y FUERON DIGITADAS 9,469 2)</t>
    </r>
    <r>
      <rPr>
        <b/>
        <sz val="40"/>
        <color indexed="8"/>
        <rFont val="Arial"/>
        <family val="2"/>
      </rPr>
      <t xml:space="preserve"> ESTÁ PENDIENTE ACTUALIZAR EL PROCEDIMIENTO POR CUANTO LAS NOVEDADES LAS ESTÁN REPORTANDO DIARIAMENTE Y EN ÉSTE FIGURA COMO SEMANALMENTE. -31/12/2006 - COORDINADORA DE AFILIACIONES Y COMPENSACIÓN</t>
    </r>
  </si>
  <si>
    <r>
      <t xml:space="preserve">1) DE LAS 9,534 NOVEDADES SE  IDENTIFICÓ ERRORES DE DIGITACIÓN EN 44, LOS CUALES FUERON CORREGIDOS Y SE INFORMÓ VERBALMENTE AL FUNCIONARIO ENCARGADO PARA QUE APLICARA LOS CONTROLES DEL CASO. </t>
    </r>
    <r>
      <rPr>
        <b/>
        <sz val="40"/>
        <color indexed="8"/>
        <rFont val="Arial"/>
        <family val="2"/>
      </rPr>
      <t>2)  ESTÁ PENDIENTE ACTUALIZAR EL PROCEDIMIENTO POR CUANTO LAS NOVEDADES LAS ESTÁN REPORTANDO DIARIAMENTE Y EN ÉSTE FIGURA COMO SEMANALMENTE. -31/12/2006 - COORDINADORA DE AFILIACIONES Y COMPENSACIÓN</t>
    </r>
  </si>
  <si>
    <r>
      <t xml:space="preserve">1) DURANTE EL SEMESTRE SE RECAUDÓ UN TOTAL DE $1.405'252.100 Y SE COMPENSÓ LA SUMA DE $1,063'693,347. 2) DURANTE EL SEGUNDO SEMESTRE SE INSTAURARON Y APLICARON NUEVOS CONTROLES  PROCEDIMIENTO PERO NO FUERON  ACTUALIZADOS EN EL SIP- </t>
    </r>
    <r>
      <rPr>
        <b/>
        <sz val="40"/>
        <color indexed="8"/>
        <rFont val="Arial"/>
        <family val="2"/>
      </rPr>
      <t>3) SE DEBE ANALIZAR NUEVAMENTE EL PROCEDIMIENTO, INTRODUCIR LOS CAMBIOS RESPECTIVOS Y SOLICITAR LA MODIFICACIÓN EN EL SIP. -31/12/2006 - COORDINADORA DE AFILIACIONES Y COMPENSACIÓN.</t>
    </r>
  </si>
  <si>
    <r>
      <t xml:space="preserve">1) DE LAS DIEZ (10) PENSIONES DE SUSTITUTOS DE PUERTOS QUE SE DIVIDEN, NO SE OBSERVÓ FALENCIAS EN SU DISTRIBUCIÓN. 2) EL CONTROL QUE SE INTRODUJO SE VIENE APLICANDO Y FUE INCLUIDO DIRECTAMENTE POR EL FPS EN EL PROGRAMA DE DINÁMICA. </t>
    </r>
    <r>
      <rPr>
        <b/>
        <sz val="40"/>
        <color indexed="8"/>
        <rFont val="Arial"/>
        <family val="2"/>
      </rPr>
      <t>3) ESTÁ PENDIENTE ACTUALIZAR EL PROCEDIMIENTO CON EL CONTROL QUE SE INTRODUJO - 31/12/2006 - COORDINADORA DE AFILIACIONES Y COMPENSACIÓN.</t>
    </r>
  </si>
  <si>
    <r>
      <t xml:space="preserve">1) DURANTE EL SEMESTRE SE DIGITÓ UN TOTAL DE SEISCIENTAS (600) PLANILLAS Y NO SE DETECTARON INCONSISTENCIAS EN SU DIGITACIÓN 2) EL CONTROL SE VIENE APLICANDO POR CUANTO FUE INTRODUCIDO DIRECTAMENTE EN EL PROGRAMA DINÁMICA Y YA ESTÁ CONTENIDO EN EL PROCEDIMIENTO DEL SIP. </t>
    </r>
    <r>
      <rPr>
        <b/>
        <sz val="40"/>
        <color indexed="8"/>
        <rFont val="Arial"/>
        <family val="2"/>
      </rPr>
      <t>3) SE DEBE EXCLUIR ESTE RIESGO PORQUE HA VENIDO SIENDO MANEJADO ADECUADAMENTE.</t>
    </r>
  </si>
  <si>
    <t xml:space="preserve">DEBE CONTINUAR PARA EFECTOS DE SEGUIMIENTO </t>
  </si>
  <si>
    <t>DEBE CONTINUAR PARA EFECTOS DE SEGUIMIENTO</t>
  </si>
  <si>
    <r>
      <t>1)</t>
    </r>
    <r>
      <rPr>
        <b/>
        <sz val="40"/>
        <color indexed="8"/>
        <rFont val="Arial"/>
        <family val="2"/>
      </rPr>
      <t xml:space="preserve"> </t>
    </r>
    <r>
      <rPr>
        <sz val="40"/>
        <color indexed="8"/>
        <rFont val="Arial"/>
        <family val="2"/>
      </rPr>
      <t xml:space="preserve">EL TOTAL DE AFILIADOS EN BASE DE DATOS ES DE 64,383 Y DE ÉSTOS NINGUNO SE ENCUENTRA REGISTRADO DOBLEMENTE, SALVO 3 CASOS DE USUARIOS QUE SON PENSIONADOS TANTO DE PUERTOS COMO DE FERROCARRILES Y DEBEN REGISTRARSE DOBLE VEZ. 2) </t>
    </r>
    <r>
      <rPr>
        <b/>
        <sz val="40"/>
        <color indexed="8"/>
        <rFont val="Arial"/>
        <family val="2"/>
      </rPr>
      <t>ESTÁ PENDIENTE ACTUALIZAR EL PROCEDIMIENTO CON EL CONTROL QUE SE INTRODUJO - 31/12/2006 - COORDINADORA DE AFILIACIONES Y COMPENSACIÓN.</t>
    </r>
  </si>
  <si>
    <t xml:space="preserve">1) INVENTARIO GENERAL 2) CHEQUEOS SELECTIVOS DOS VECES AL AÑO.   </t>
  </si>
  <si>
    <t xml:space="preserve">GRUPO DE TRABAJO DE CONTROL INTERNO </t>
  </si>
  <si>
    <t xml:space="preserve">AFILIADOS DOBLES EN LA BASE DE DATOS </t>
  </si>
  <si>
    <t>ENCARGADO DE COMPENSACIÓN.      COORDINADOR DE AFILIACIONES</t>
  </si>
  <si>
    <t>No. DE AFILIADOS DOBLES EN BASE DE DATOS / No. AFILIADOS AL SERVICIO DE SALUD.</t>
  </si>
  <si>
    <t>FRAUDE EN EL COBRO DE MESADAS PENSIONALES</t>
  </si>
  <si>
    <t>SUBDIRECTOR FINANCIERO, JEFE DIVISIÓN DE TESORERÍA</t>
  </si>
  <si>
    <t>No. DE RUBROS AFECTADOS ERRÓNEAMENTE / No. TOTAL DE RUBROS AFECTADOS</t>
  </si>
  <si>
    <t>OMITIR O EXPEDIR EN FORMA IRREGULAR CERTIFICADOS DE DISPONIBILIDAD PRESUPUESTAL</t>
  </si>
  <si>
    <t xml:space="preserve"> No DE CERTIFICADOS EXPEDIDOS CON ERRORES/ No TOTAL DE CERTIFICADOS EXPEDIDOS</t>
  </si>
  <si>
    <t>No. DE OBLIGACIONES GENERADAS CON SOPORTES INCOMPLETOS  /  TOTAL DE OBLIGACIONES GENERADAS</t>
  </si>
  <si>
    <t>CARENCIA DE CULTURA DE PLANEACIÓN PARA EL LOGRO DE LOS OBJETIVOS DE LA ENTIDAD.</t>
  </si>
  <si>
    <t>MACROPROCESO -  ATENCIÓN AL USUARIO</t>
  </si>
  <si>
    <t>CARENCIA DE UN MANUAL DE INTERVENTORÍA Y SEGUIMIENTO EN MATERIA DE CONTRATACIÓN</t>
  </si>
  <si>
    <t xml:space="preserve">MANUAL DE INTERVENTORÍA ELABORADO Y ADOPTADO POR EL FONDO </t>
  </si>
  <si>
    <t xml:space="preserve">3) ELABORAR MANUAL DE INTERVENTORÍA </t>
  </si>
  <si>
    <t>"REVISIÓN PERIÓDICA POR PARTE DE TODOS LOS MÉDICOS DEL ÁREA DE LOS INDICADORES Y PARÁMETROS DE CALIDAD INCLUIDOS EN EL MANUAL DE MEJORAMIENTO DE LA CALIDAD DE LOS SERVICIOS DE SALUD. RETROALIMENTACIÓN PERMANENTE POR PARTE DE LA JEFE DE LA DIVISIÓN DE SERVICIOS ASISTENCIALES SOBRE EL RESULTADO DEL ANÁLISIS EFECTUADO POR PARTE DE CADA INTERVENTOR". 1) INCLUIR EL CONTROL CITADO ANTERIORMENTE EN LOS PROCEDIMIENTOS 2) CONTINUAR REPORTANDO LA INFORMACIÓN RELACIONADA CON EL INDICADOR.</t>
  </si>
  <si>
    <t>APROBACIÓN RIPS ERRADOS RESOLUCIÓN 3374</t>
  </si>
  <si>
    <t>"REVISIÓN DE RIPS ERRADOS CON CONTRATISTA DE SOFTWARE PARA DETECTAR LAS FALLAS EN EL ENVIÓ DE LA INFORMACIÓN POR PARTE DE LOS CONTRATISTAS Y EVITAR LAS GLOSAS".1) INCLUIR EL CONTROL CITADO ANTERIORMENTE EN LOS PROCEDIMIENTOS 2) CONTINUAR REPORTANDO LA INFORMACIÓN RELACIONADA CON EL INDICADOR.</t>
  </si>
  <si>
    <t>REEMBOLSO POR SERVICIOS MÉDICOS NO PRESTADOS</t>
  </si>
  <si>
    <t>MÉDICOS DIVISIONARIOS</t>
  </si>
  <si>
    <t>PRESENTACIÓN EXTEMPORÁNEA DEL INFORME DE EJECUCIÓN TRIMESTRAL AL MINISTERIO DE LA PROTECCIÓN SOCIAL Y SECRETARIAS DEPARTAMENTALES</t>
  </si>
  <si>
    <t xml:space="preserve">"CUMPLIR ESTRICTAMENTE CON EL  CRONOGRAMA  DE ACTIVIDADES DE LA DIVISIÓN". 1) INCLUIR EL CONTROL CITADO ANTERIORMENTE EN LOS PROCEDIMIENTOS 2) CONTINUAR REPORTANDO LA INFORMACIÓN RELACIONADA CON EL INDICADOR. </t>
  </si>
  <si>
    <t>ERROR EN LA ELABORACIÓN DE UN CARNE DE PENSIONADO</t>
  </si>
  <si>
    <t>SECRETARIAS, MÉDICOS AUDITORES Y MÉDICOS ESPECIALISTAS</t>
  </si>
  <si>
    <t>AFILIACIÓN A SALUD,  CON DOCUMENTOS SOPORTE ERRADOS</t>
  </si>
  <si>
    <t>FALTA DE OPORTUNIDAD EN LA ACTUALIZACIÓN DE LA BASE DE DATOS, DE ACUERDO CON LAS NOVEDADES REPORTADAS</t>
  </si>
  <si>
    <t>ENCARGADO BASE DE DATOS. COORDINADOR DE AFILIACIONES</t>
  </si>
  <si>
    <t xml:space="preserve">"VERIFICAR QUE EL PROCEDIMIENTO DE CONTROL DE PAGOS SE EFECTÚE". 1) INCLUIR EL CONTROL CITADO ANTERIORMENTE EN LOS PROCEDIMIENTOS 2) CONTINUAR REPORTANDO LA INFORMACIÓN RELACIONADA CON EL INDICADOR.                                            </t>
  </si>
  <si>
    <t>ÁREAS  IMPLICADAS.       ENCARGADO DE DEPENDIENTES NO COMPENSADOS. SUBDIRECTORES</t>
  </si>
  <si>
    <r>
      <t xml:space="preserve">1) LA MAYORÍA DE ERRORES SE HAN DETECTANDO POR CUANTO SE VIENE HACIENDO FRACCIONAMIENTO DE LOS PAGOS DE UNA FACTURA LO CUAL OCASIONA QUE EL SISTEMA NO TOME LA BASE GRAVABLE CORRECTA PARA LA APLICACIÓN DE IMPUESTOS Y TAMBIÉN POR LA FALTA DE LA APLICACIÓN DEL PRINCIPIO DE CAUSACIÓN- 2) EL RIESGO DEBE CONTINUAR. 3) </t>
    </r>
    <r>
      <rPr>
        <b/>
        <sz val="40"/>
        <color indexed="8"/>
        <rFont val="Arial"/>
        <family val="2"/>
      </rPr>
      <t>SE DEBE REVISAR SI EL PROCEDIMIENTO TIENE INCLUIDO EL CONTROL QUE VIENE SIENDO APLICADO POR LA DIVISIÓN DE CONTABILIDAD E INCLUIRLO SI ESTÁ PENDIENTE. 31/12/2006- JEFE DIVISIÓN DE CONTABILIDAD</t>
    </r>
  </si>
  <si>
    <t>JEFE OFICINA JURÍDICA / COMITÉ DE DIRECCIÓN</t>
  </si>
  <si>
    <r>
      <t>NO SE CUMPLIÓ ESTA ACTIVIDAD PORQUE AÚN NO HA CULMINADO EL MANUAL PARA SOMETERLO A REVISIÓN Y APROBACIÓN DE LA DIRECCIÓN GENERAL</t>
    </r>
    <r>
      <rPr>
        <b/>
        <sz val="40"/>
        <color indexed="8"/>
        <rFont val="Arial"/>
        <family val="2"/>
      </rPr>
      <t>.2) SE REPLANTEA PARA 30/09/2006- OFICINA JURÍDICA-COMITÉ DE DIRECCIÓN-DIRECCIÓN GENERAL.</t>
    </r>
  </si>
  <si>
    <r>
      <t>NO SE CUMPLIÓ PORQUE AÚN NO SE HA DEFINIDO EL MANUAL DE SEGUIMIENTO Y SUPERVISIÓN.</t>
    </r>
    <r>
      <rPr>
        <b/>
        <sz val="40"/>
        <color indexed="8"/>
        <rFont val="Arial"/>
        <family val="2"/>
      </rPr>
      <t xml:space="preserve"> SE REPLANTEA PARA 31/12/2006-OFICINA JURÍDICA</t>
    </r>
  </si>
  <si>
    <r>
      <t xml:space="preserve">NO SE CUMPLIÓ PORQUE AÚN NO SE HA DEFINIDO EL MANUAL DE SEGUIMIENTO Y SUPERVISIÓN. </t>
    </r>
    <r>
      <rPr>
        <b/>
        <sz val="40"/>
        <color indexed="8"/>
        <rFont val="Arial"/>
        <family val="2"/>
      </rPr>
      <t>SE REPLANTEA PARA DESARROLLARLO A PARTIR DE ENERO DE 2007 - JEFE OFICINA JURÍDICA - GRUPO DE CONTROL INTERNO</t>
    </r>
  </si>
  <si>
    <r>
      <t xml:space="preserve">1) DURANTE EL SEMESTRE SE EFECTUARON 13 LIQUIDACIONES DE NÓMINA DE PERSONAL Y NINGUNA DE ÉSTAS FUE GENERADA CON ERRORES.2) DURANTE EL SEMESTRE NO SE RECIBIERON DEMANDAS ADMINISTRATIVAS NI RECLAMACIONES DE PARTE DE LOS FUNCIONARIOS DEL FPS,  POR INADECUADA LIQUIDACIÓN DE LA NÓMINA. 3) LA DIVISIÓN DE PERSONAL ESTÁ APLICANDO LOS CONTROLES ESTABLECIDOS QUE CONSISTEN EN GENERAR LA NÓMINA MANUALMENTE PARA COMPARAR LOS RESULTADOS CON LA NÓMINA GENERADA POR EL SISTEMA Y ADICIONALMENTE EL JEFE DE PERSONAL ANTES DE FIRMAR LA NÓMINA, EFECTÚA UNA LIQUIDACIÓN SELECTIVA Y LA COMPARA CON LOS RESULTADOS DEL SISTEMA. SE REVISÓ EL PROCEDIMIENTO Y YA CONTIENE EL CONTROL RELACIONADO CON LA GENERACIÓN MANUAL DE LA NÓMINA PARA COMPARAR LOS RESULTADOS DEL SISTEMA, </t>
    </r>
    <r>
      <rPr>
        <b/>
        <sz val="40"/>
        <color indexed="8"/>
        <rFont val="Arial"/>
        <family val="2"/>
      </rPr>
      <t>SIN EMBARGO ESTÁ PENDIENTE  INCLUIR EL CONTROL QUE APLICA EL JEFE DE LA DIVISIÓN DE PERSONAL ANTES DE FIRMAR LA NÓMINA. 31/08/2006- JEFE DIVISIÓN DE PERSONAL.</t>
    </r>
  </si>
  <si>
    <t>1) SE VERIFICÓ Y EL JEFE DE LA DIVISIÓN DE CONTABILIDAD DIO A CONOCER EL CONTENIDO DE LA CIRCULAR No. 002 DE ABRIL 20 DE 2005, LA CUAL SE HA VENIDO APLICANDO. 2) EL JEFE DEL ÁREA CONTABLE MANIFESTÓ DURANTE EL MONITOREO QUE HA EXISTIDO DIFICULTAD PARA EL ANÁLISIS Y APLICACIÓN INTEGRAL Y TRANSVERSAL DE LOS CAMBIOS GENERADOS POR LAS NORMAS DENTRO DEL PROCESO DE COMPENSACIÓN, ASÍ COMO TAMBIÉN PARA EL REPORTE DE LOS INFORMES RELACIONADOS CON EL RECAUDO.</t>
  </si>
  <si>
    <t>DE LAS 2,279 OBLIGACIONES GENERADAS EN EL SEMESTRE SE DETECTÓ  IMPUTACIÓN CONTABLE ERRADA EN 13.</t>
  </si>
  <si>
    <r>
      <t xml:space="preserve">1) ES IMPORTANTE ACLARAR QUE NO SE PUEDE HACER UN COMPARATIVO CON LOS RESULTADOS DEL AÑO 2005, POR CUANTO LA INFORMACIÓN QUE SE REPORTÓ EN ESE PERIODO CORRESPONDÍA A LOS RESULTADOS TRIMESTRALES Y PARA ESTE INFORME SE REPORTA EL CONSOLIDADO SEMESTRAL. 2) SE OBSERVA QUE SE HAN VENIDO IMPLEMENTANDO LOS CONTROLES NECESARIOS PARA EL MANEJO DEL RIESGO, PERO DEBE CONTINUAR PARA EFECTOS DE SEGUIMIENTO. 3) </t>
    </r>
    <r>
      <rPr>
        <b/>
        <sz val="40"/>
        <color indexed="8"/>
        <rFont val="Arial"/>
        <family val="2"/>
      </rPr>
      <t>SE RECOMIENDA A LA DIVISIÓN DE PRESTACIONES ECONÓMICAS INCLUIR EL NUEVO CONTROL IMPLEMENTADO COMO UNA ACTIVIDAD PERMANENTE EN EL PROCEDIMIENTO -31/12/2006- JEFE DIVISIÓN DE PRESTACIONES ECONÓMICAS.</t>
    </r>
  </si>
  <si>
    <t xml:space="preserve">OFICINA DE PLANEACIÓN Y SISTEMAS </t>
  </si>
  <si>
    <r>
      <t>5) ACTUALIZAR EL PROCEDIMIENTO DE INTERVENTORÍA -</t>
    </r>
    <r>
      <rPr>
        <sz val="34"/>
        <color indexed="56"/>
        <rFont val="Arial"/>
        <family val="2"/>
      </rPr>
      <t>SIP</t>
    </r>
  </si>
  <si>
    <r>
      <t xml:space="preserve">JEFE OFICINA JURÍDICA , JEFE OFICINA DE PLANEACIÓN Y SISTEMAS </t>
    </r>
    <r>
      <rPr>
        <sz val="34"/>
        <color indexed="56"/>
        <rFont val="Arial"/>
        <family val="2"/>
      </rPr>
      <t>CONTROL INTERNO</t>
    </r>
  </si>
  <si>
    <t>COMO PARTE DEL MONITOREO Y COMO PUNTO DE CONTROL INMEDIATO, SE RECOMIENDA A LA DIVISIÓN ADMINISTRATIVA DELEGAR UN FUNCIONARIO PARA QUE A TRAVÉS DE COMISIONES EFECTÚE UNA VERIFICACIÓN DE ACUERDO CON UN CRONOGRAMA ESTABLECIDO,  A LA EXISTENCIA FÍSICA DE DICHO EQUIPO O QUE PRESENTE LA NECESIDAD ANTE LA SECRETARÍA GENERAL PARA QUE SE DELEGUE ESTA ACTIVIDAD EN LOS FUNCIONARIOS DEL FPS QUE SE TRASLADEN EN MISIÓN OFICIAL A ALGUNOS DE LAS CIUDADES DONDE SE ENCUENTRA DICHO EQUIPO, PARA LO CUAL, LA DSA DEBE DISEÑAR UN FORMATO CON LA INFORMACIÓN BÁSICA QUE SE DEBE VERIFICAR.</t>
  </si>
  <si>
    <r>
      <t xml:space="preserve">DURANTE EL SEMESTRE SE RECIBIÓ REPORTE DE FALLAS EN 59 EQUIPOS, LO CUAL FUE ATENDIDO OPORTUNAMENTE POR PARTE DE LOS FUNCIONARIOS DE SISTEMAS. LAS CAUSAS MÁS FRECUENTES DE ESTAS FALLAS SON OCASIONADAS POR LOS CORTES REPENTINOS DE LA CORRIENTE ELÉCTRICA Y PORQUE DURANTE EL USO NORMAL DE LOS EQUIPOS DE CÓMPUTO SE GENERA UNA CANTIDAD IMPORTANTE DE ARCHIVOS TEMPORALES Y OTRO TIPO DE ARCHIVOS QUE REQUIEREN SER ELIMINADOS PARA LIBERAR MEMORIA. </t>
    </r>
    <r>
      <rPr>
        <b/>
        <sz val="40"/>
        <color indexed="8"/>
        <rFont val="Arial"/>
        <family val="2"/>
      </rPr>
      <t>EL NIVEL DE RIESGO CONTINÚA IGUAL Y SE ESPERA QUE PARA EL 2006 EL ÍNDICE HAYA MEJORADO POR CUANTO SE INSTALARÁN EQUIPOS NUEVOS Y SE REDISTRIBUIRÁN OTROS.</t>
    </r>
  </si>
  <si>
    <r>
      <t>E</t>
    </r>
    <r>
      <rPr>
        <b/>
        <sz val="40"/>
        <color indexed="8"/>
        <rFont val="Arial"/>
        <family val="2"/>
      </rPr>
      <t>L JEFE DE CONTABILIDAD SE REUNIRÁ CON PLANEACIÓN Y SISTEMAS PARA ANALIZAR EL NIVEL DEL RIESGO -30/06/2006.</t>
    </r>
    <r>
      <rPr>
        <sz val="40"/>
        <color indexed="8"/>
        <rFont val="Arial"/>
        <family val="2"/>
      </rPr>
      <t xml:space="preserve"> </t>
    </r>
  </si>
  <si>
    <r>
      <t xml:space="preserve">EL PRIMER INFORME DE GESTIÓN SERÁ EL CORRESPONDIENTE AL AÑO 2005 Y  SERÁ CONSOLIDADO PARA  LA RENDICIÓN DE CUENTAS A LA CIUDADANÍA QUE SE ESPERA LLEVAR A CABO DURANTE EL I SEMESTRE DEL AÑO 2006, ESTE INFORME INCLUYE LOS LOGROS DE CADA DEPENDENCIA, QUEDARÍA PENDIENTE DEFINIR SI  EL INFORME DE GESTIÓN DE CONTROL INTERNO SE INCLUYE O NO EN ÉSTE. </t>
    </r>
    <r>
      <rPr>
        <b/>
        <sz val="40"/>
        <color indexed="8"/>
        <rFont val="Arial"/>
        <family val="2"/>
      </rPr>
      <t>SE RECOMIENDA A LA OPS ESTABLECER UNA METODOLOGÍA ÚNICA PARA EL REPORTE DE ESTE INFORME DE GESTIÓN Y DARLA A CONOCER A LOS RESPONSABLES DE CADA ÁREA - 30/11/2006 - JOSÉ MIGUEL GARAY BARRERA</t>
    </r>
  </si>
  <si>
    <r>
      <t xml:space="preserve">LA ACTIVIDAD RELACIONADA CON </t>
    </r>
    <r>
      <rPr>
        <b/>
        <sz val="40"/>
        <color indexed="8"/>
        <rFont val="Arial"/>
        <family val="2"/>
      </rPr>
      <t>REPORTAR A LA DIVISIÓN DE PERSONAL LA NECESIDAD DE BRINDAR CAPACITACIÓN EN EL TEMA DE "PLANEACIÓN ESTRATÉGICA E INDICADORES DE GESTIÓN" A TODO EL GRUPO DE JEFES DE LA ENTIDA</t>
    </r>
    <r>
      <rPr>
        <sz val="40"/>
        <color indexed="8"/>
        <rFont val="Arial"/>
        <family val="2"/>
      </rPr>
      <t xml:space="preserve">D, NO FUE DESARROLLADA POR TANTO </t>
    </r>
    <r>
      <rPr>
        <b/>
        <sz val="40"/>
        <color indexed="8"/>
        <rFont val="Arial"/>
        <family val="2"/>
      </rPr>
      <t>SE REPLANTEA PARA 31/08/2006 - JOSÉ MIGUEL GARAY BARRERA.</t>
    </r>
  </si>
  <si>
    <t>CONCEPTO DEL MONITOREO AÑO 2005</t>
  </si>
  <si>
    <t>EL FPS EFECTÚO LA ADECUACIÓN DEL SISTEMA DE CORRESPONDENCIA PERO ÉSTE NO SE ESTÁ UTILIZANDO AL 100%.</t>
  </si>
  <si>
    <t>DEBE CONTINUAR HASTA QUE SE CUMPLAN LAS ACTIVIDADES PLANTEADAS.</t>
  </si>
  <si>
    <t>1) ADECUACIÓN FÍSICA DE LAS INSTALACIONES DONDE FUNCIONARÁ LA OFICINA DE ATENCIÓN AL USUARIO -30/04/2006- DIVISIÓN ADMINISTRATIVA.2) DEFINICIÓN DEL PERFIL DE LOS FUNCIONARIOS QUE TRABAJARÁN EN LA OFICINA DE ATENCIÓN AL USUARIO Y PRESENTACIÓN DEL REQUERIMIENTO A LA DIVISIÓN DE PERSONAL DEL FPS - 31/05/2006 - SECRETARÍA GENERAL</t>
  </si>
  <si>
    <t>4) DEFINICIÓN DEL CRONOGRAMA DE TRABAJO PARA LA IMPLEMENTACIÓN DEL SISTEMA DE ATENCIÓN AL USUARIO  -  31/07/2006  - SECRETARÍA GENERAL -FUNCIONARIOS DELEGADOS-</t>
  </si>
  <si>
    <t>A DICIEMBRE 31 DE 2005 LA OFICINA DE PLANEACIÓN CONSOLIDÓ EN UN 85% LAS POLÍTICAS DE SEGURIDAD DENTRO DE LAS  CUALES SE ENCUENTRAN INCLUIDAS LAS NECESARIAS PARA CONTROLAR LOS ACCESOS A LOS EQUIPOS, APLICACIONES, ASÍ:  1) LOS BIENES QUE SE HAN ASIGNADO A UN FUNCIONARIO DE LA ENTIDAD CON EL FIN DE DESARROLLAR SU LABOR, SON DE SU ENTERA RESPONSABILIDAD Y NO DEBERÁN SER USADOS PARA DESARROLLAR ACTIVIDADES PERSONALES, ADEMÁS NO DEBERÁN SER USADOS POR PERSONAS AJENAS A LA ENTIDAD NO AUTORIZADAS, 2) LAS CLAVES ASIGNADAS A UN FUNCIONARIO, SON DE USO EXCLUSIVO DE ESTE Y DEBERÁ RESPONDER POR SU BUEN MANEJO, NUNCA DEBERÁ COMPARTIRSE LA CONTRASEÑA, AL HACERLO SE EXPONE EL FUNCIONARIO A RESPONDER POR LAS ACCIONES QUE LOS OTROS HAGAN CON ESA CONTRASEÑA, 3). LA OFICINA DE PLANEACIÓN Y SISTEMAS ES LA RESPONSABLE DE PROPORCIONAR A LOS USUARIOS EL ACCESO A LOS RECURSOS INFORMÁTICOS TANTO INTERNET COMO A LA RED Y LA CONFIGURACIÓN Y CREACIÓN DE LOS CORREOS ELECTRÓNICOS.</t>
  </si>
  <si>
    <t>1) EN LA ACTUALIDAD EL RIESGO PERSISTE POR CUANTO AÚN EXISTE EQUIPO FÉRREO DEL FPS EN LOS CORREDORES FÉRREOS DE LOS CONCESIONARIOS, CON FALTA DE VIGILANCIA Y SIN ASEGURARLOS; LO ANTERIOR POR FALTA DE RECURSOS FINANCIEROS.2) LA DIVISIÓN ADMINISTRATIVA ADQUIRIÓ EL COMPROMISO DE PRESENTAR NUEVAMENTE ESTA NECESIDAD A LA OFICINA DE PLANEACIÓN Y SISTEMAS PARA LA CONSECUCIÓN DE LOS RECURSOS.- 30/06/2006 - LUIS ALBERTO SEGURA.</t>
  </si>
  <si>
    <t>1) LA COORD. DE AFILIACIONES DEBE REPORTAR LOS REQUERIMIENTOS A LA OFICINA DE PLANEACIÓN Y SISTEMAS PARA QUE SE TRAMITE LA RESPECTIVA MODIFICACIÓN A LA APLICACIÓN. 2) INCLUIR EL CONTROL "VERIFICAR QUE EL PROCEDIMIENTO DE CONTROL DE PAGOS DE AUTOLIQUIDACIONES SE EFECTÚE"  DENTRO DE LOS PROCEDIMIENTOS 3) CONTINUAR REPORTANDO LA INFORMACIÓN RELACIONADA CON EL INDICADOR.</t>
  </si>
  <si>
    <t>SUBDIRECCIÓN FINANCIERA / TESORERÍA</t>
  </si>
  <si>
    <t>1) EVALUACIÓN CONJUNTA DE LOS BANCOS Y EL FONDO DE LOS CONVENIOS EN CUANTO A MECANISMOS DE PAGO Y MEDIDAS ADICIONALES DE SEGURIDAD.2) LA DIVISIÓN DE TESORERÍA DEBE COORDINAR PARA QUE SE DEJE SOPORTE DE TODAS LAS ACCIONES QUE SE ADELANTEN 3) REPORTAR LA INFORMACIÓN DE LOS INDICADORES.</t>
  </si>
  <si>
    <t xml:space="preserve">No. DE EVALUACIONES REALIZADAS / No. DE EVALUACIONES PROGRAMADAS. </t>
  </si>
  <si>
    <t>"CONTINUAR CON LA ACTIVIDAD DE AUTOCONTROL Y REVISIÓN Y APROBACIÓN DE CONTABILIDAD" 1) INCLUIR EL CONTROL CITADO ANTERIORMENTE EN LOS PROCEDIMIENTOS 2) COORDINAR  EL REPORTE DE LA INFORMACIÓN RELACIONADA CON LOS INDICADORES.</t>
  </si>
  <si>
    <t>SUBDIRECCIÓN FINANCIERA / PRESUPUESTO</t>
  </si>
  <si>
    <t xml:space="preserve">TÉCNICO Y COORDINADOR DE PRESUPUESTO,  Y SUBDIRECTOR FINANCIERO </t>
  </si>
  <si>
    <t xml:space="preserve">EL GRUPO DE CONTROL INTERNO EFECTÚO SEGUIMIENTO PERMANENTE AL PROCESO DE CONTRATACIÓN A TRAVÉS DE SU PARTICIPACIÓN COMO INVITADO EN LA JUNTA DE LICITACIONES Y ADQUISICIONES Y VERIFICANDO LOS DOCUMENTOS SOPORTES DE ALGUNOS CONTRATOS, COMO RESULTADO PRESENTÓ A LA JEFATURA DE LA OFICINA JURÍDICA INFORME CONSOLIDADO CON LOS RESULTADOS Y SUS RESPECTIVAS RECOMENDACIONES. DURANTE EL AÑO 2005 SE REVISÓ UN TOTAL DE 83 CONTRATOS OBSERVANDO QUE 14 DE ÉSTOS INCUMPLEN CON ALGUNAS ACTIVIDADES DEL PROCEDIMIENTO DEL MANUAL DEL SIP. </t>
  </si>
  <si>
    <r>
      <t>1)A NIVEL GENERAL DE ARCHIVO APROXIMADAMENTE EXISTEN 103 NORMAS PERO DE ESAS LAS QUE SE DEBEN APLICAR AL FPS SON APROXIMADAMENTE 43 LAS CUALES SE VIENEN ACATANDO EN LA ENTIDAD 2) LAS ACCIONES SE CUMPLIERON DURANTE EL PRIMER SEMESTRE DE 2005. 3) SE OBSERVÓ QUE LA SECRETARÍA GENERAL VERIFICÓ PERMANENTEMENTE LA APLICACIÓN DEL PROCEDIMIENTO EXISTENTE COMO SE EVIDENCIA EN LA CIRCULAR SG-2353 A TRAVÉS DE LA CUAL RECUERDA A TODOS LOS FUNCIONARIOS DEL FPS EL PROCEDIMIENTO QUE DEBE APLICARSE PARA LA TRANSFERENCIA DE LOS DOCUMENTOS Y EL CUMPLIMIENTO DE CADA UNO DE LOS PASOS RELACIONADOS PARA EL ENVÍO DE ÉSTOS AL ARCHIVO CENTRAL</t>
    </r>
    <r>
      <rPr>
        <b/>
        <sz val="40"/>
        <color indexed="10"/>
        <rFont val="Arial"/>
        <family val="2"/>
      </rPr>
      <t>.</t>
    </r>
    <r>
      <rPr>
        <sz val="40"/>
        <color indexed="8"/>
        <rFont val="Arial"/>
        <family val="2"/>
      </rPr>
      <t xml:space="preserve"> 4) EL RIESGO CONTINÚA PARA EFECTOS DE SEGUIMIENTO</t>
    </r>
  </si>
  <si>
    <t>EL PROCEDIMIENTO FUE  DISEÑADO EN EL PRIMER  SEMESTRE.</t>
  </si>
  <si>
    <r>
      <t xml:space="preserve">LA DIVISIÓN ADMINISTRATIVA ADQUIRIÓ EL COMPROMISO DE </t>
    </r>
    <r>
      <rPr>
        <b/>
        <sz val="40"/>
        <color indexed="8"/>
        <rFont val="Arial"/>
        <family val="2"/>
      </rPr>
      <t>CONSOLIDAR LA JUSTIFICACIÓN  PARA LA ADQUISICIÓN DE UNA PLANTA ELÉCTRICA ESTACIONARIA QUE SUPLA LA NECESIDAD DE ENERGÍA AL FPS EN AUSENCIA DEL FLUIDO ELÉCTRICO JUNTO CON LOS REQUERIMIENTOS TÉCNICOS RESPECTIVOS Y PRESENTARLA A LA OFICINA DE PLANEACIÓN Y SISTEMAS. -30/06/2006 - LUIS ALBERTO SEGURA -</t>
    </r>
  </si>
  <si>
    <t>1) REVISIONES DE USUARIO, CAPACITACIONES,    2) COORDINAR EL REGISTRO DE LA INFORMACIÓN DEL INDICADOR.</t>
  </si>
  <si>
    <t>3) SOLICITAR MODIFICACIONES   AL SOFTWARE, AL PROVEEDOR</t>
  </si>
  <si>
    <t>4) SE RECOMIENDA A LA OFICINA DE PLANEACIÓN DISEÑAR UN FORMATO PARA QUE EL INGENIERO DE SISTEMAS PUEDA LLEVAR EL CONTROL SOBRE ESTE TIPO DE INCONSISTENCIAS</t>
  </si>
  <si>
    <t>LA OFICINA DE PLANEACIÓN Y SISTEMAS SUGIERE ELIMINAR LAS ACCIONES RELACIONADAS CON REVISIONES DE USUARIO Y CAPACITACIONES POR CUANTO SON ACTIVIDADES QUE NO DEPENDEN DIRECTAMENTE DE LOS PROCESOS DE ESA OFICINA.</t>
  </si>
  <si>
    <r>
      <t xml:space="preserve">EL FUNCIONARIO DE SISTEMAS QUE ADMINISTRA LOS MÓDULOS DE SAFIX, DINÁMICA GERENCIAL, DOC_PLUS Y CORRESPONDENCIA DISEÑÓ UN FORMATO PARA CONTROLAR EL REGISTRO DE LOS ERRORES QUE REPORTAN LAS DIFERENTES ÁREAS CON EL FIN DE LLEVAR A CABO EL RESPECTIVO ANÁLISIS PARA DETERMINAR SI EL ERROR FUE OCASIONADO POR VALIDACIONES INCOMPLETAS EN EL SOFTWARE Y </t>
    </r>
    <r>
      <rPr>
        <b/>
        <sz val="38"/>
        <color indexed="8"/>
        <rFont val="Arial"/>
        <family val="2"/>
      </rPr>
      <t xml:space="preserve">COMO CONTROL PERMANENTE A PARTIR DE ENERO DE 2006 SE REPORTARÁ LA NECESIDAD A LA OFICINA DE PLANEACIÓN PARA QUE SE INCLUYA DENTRO DE LOS REQUERIMIENTOS DEL CONTRATO RESPECTIVO. </t>
    </r>
  </si>
  <si>
    <t>GENERAR OBLIGACIONES SIN REQUISITOS MÍNIMOS LEGALES</t>
  </si>
  <si>
    <t xml:space="preserve">TÉCNICOS DE PRESUPUESTO -   SUBDIRECTOR FINANCIERO </t>
  </si>
  <si>
    <t>1) CULMINAR LA DEFINICIÓN DE PROCEDIMIENTOS, 2) DESARROLLAR ACCIONES TENDIENTES AL RECAUDO (DEFINIR CUENTAS Y EFECTUAR COBROS), 3) DESARROLLAR ACCIONES TENDIENTES AL PAGO (DEPURAR CUENTAS Y PRESENTARLAS PARA QUE PRESUPUESTO EFECTÚE LAS GESTIONES DE PAGO). 4) REPORTAR LA INFORMACIÓN RELACIONADA CON LOS INDICADORES</t>
  </si>
  <si>
    <t>No. TOTAL DE CUENTAS DEPURADAS / No. TOTAL DE CUENTAS RECIBIDAS</t>
  </si>
  <si>
    <t xml:space="preserve">FALTA DE  DIVULGACIÓN Y RETROALIMENTACIÓN OPORTUNA DE LAS NUEVAS NORMAS </t>
  </si>
  <si>
    <t>1) PARA EL 2005 SE ADOPTÓ UNA POLÍTICA NUEVA CON RESPECTO A ESTE TEMA, POR TANTO SE RECOMIENDA A LOS JEFES VERIFICAR QUE SE DE CUMPLIMIENTO A ÉSTA 2) REPORTAR LA INFORMACIÓN RELACIONA CON EL INDICADOR.</t>
  </si>
  <si>
    <t>INADECUADA IMPUTACIÓN CONTABLE DE LOS HECHOS ECONÓMICOS DEL FONDO.</t>
  </si>
  <si>
    <t>"CONTINUAR CON LA ACTIVIDAD DE AUTOCONTROL Y REVISIÓN Y APROBACIÓN DE CONTABILIDAD" 1) INCLUIR EL CONTROL CITADO ANTERIORMENTE EN LOS PROCEDIMIENTOS 2) COORDINAR CON  LA OFICINA DE PLANEACIÓN Y SISTEMAS EL DESARROLLO DE UN FORMATO QUE FACILITE EL REGISTRO DE LA INFORMACIÓN QUE PIDE EL INDICADOR 3) SE DEBE ASEGURAR EL REPORTE DE LA INFORMACIÓN DE LA AUTOEVALUACIÓN Y DEL  INDICADOR.</t>
  </si>
  <si>
    <t>"CONTINUAR CON LA ACTIVIDAD DE AUTOCONTROL Y REVISIÓN Y APROBACIÓN DE CONTABILIDAD" 1) INCLUIR EL CONTROL CITADO ANTERIORMENTE EN LOS PROCEDIMIENTOS 2) COORDINAR CON  LA OFICINA DE PLANEACIÓN Y SISTEMAS EL DESARROLLO DE UN FORMATO QUE FACILITE EL REGISTRO DE LA INFORMACIÓN QUE PIDE EL INDICADOR 3) REPORTAR LA INFORMACIÓN DEL INDICADOR.</t>
  </si>
  <si>
    <t>TÉCNICO DE PRESUPUESTO Y TÉCNICO DE CONTABILIDAD / JEFE DE CONTABILIDAD</t>
  </si>
  <si>
    <t>Esta información no puede ser digitada por cuanto a la fecha se está realizando la validación de los RIPS del año 2005</t>
  </si>
  <si>
    <t>INADECUADA UTILIZACIÓN DE MAQUETAS CONTABLES, POR PARTE DE LAS OTRAS ÁREAS Y DEMORA EN EL REPORTE DE LA INFORMACIÓN A LA DIVISIÓN DE CONTABILIDAD.</t>
  </si>
  <si>
    <t xml:space="preserve">1) ESTABLECIMIENTO DE POLÍTICAS PARA LA APLICACIÓN DEL CONTROL INTERNO CONTABLE EN  LOS PROCESOS  DE TODA LA ENTIDAD, SEGÚN RESOLUCIÓN No 048 DE FEBRERO/04.                                                    </t>
  </si>
  <si>
    <t>DIRECTOR GENERAL ,SUBDIRECTOR FINANCIERO, JEFES DE DIVISIÓN DE CONTABILIDAD, TESORERÍA, GRUPO DE CONTROL INTERNO</t>
  </si>
  <si>
    <t xml:space="preserve">1) POLÍTICAS SOCIALIZADAS                                              </t>
  </si>
  <si>
    <t>3  No DE INTERFASES REPORTADAS EXTEMPORÁNEAMENTE/No TOTAL DE INTERFASES REPORTADAS EN UN MES .</t>
  </si>
  <si>
    <t>INFORMAR A LA OPS LA NECESIDAD DE IMPLEMENTAR MECANISMOS DE PARTICIPACIÓN E INFORMACIÓN CIUDADANA PARA EL EJERCICIO DEL CONTROL SOCIAL.</t>
  </si>
  <si>
    <t>ESTA ACTIVIDAD SE CUMPLIÓ EN UN 50%, PUES EN SEPTIEMBRE 20 DE 2005 SE ENVIO A LOS FUNCIONARIOS SUPERVISORES EL FORMATO PROPUESTO PARA HACER EL SEGUIMIENTO A LOS CONTRATOS Y NO SE HA OBTENIDO RESPUESTA .SE REPLANTEA ESTA ACTIVIDAD EN EL SENTIDO QUE PARA LE 30 DE JULIO DE 2006 SE PRESENTARA A TODOS LOS FUNCIONARIOS QUE EJERCEN SUPERVISIÓN A LOS CONTRATOS DE LA ENTIDAD CON EXCEPCIÓN DE LOS CONTRATOS DE SALUD  PARA QUE PRESENTEN SUGERENCIAS, OBSERVACIONES Y/O OTRAS ALTERNATIVAS AL MANUAL DE SEGUIMIENTO Y SUPERVISIÓN DE CONTRATOS.</t>
  </si>
  <si>
    <t xml:space="preserve"> POR CUANTO NO SE HA APROBADO OFICIALMENTE</t>
  </si>
  <si>
    <t>COMO EL MANUAL DE SEGUIMIENTO E INTERVENTORÍA NO FUE CULMINADO, NO SE MODIFICÓ EL PROCEDIMIENTO Y POR CONSIGUIENTE NO SE PODÍA LLEVAR A CABO SEGUIMIENTO AL CUMPLIMIENTO DE ÉSTE.</t>
  </si>
  <si>
    <t>SE DISEÑARON LAS POLÍTICAS DE SEGURIDAD, QUEDANDO PENDIENTE LA APROBACIÓN DE LA RESOLUCIÓN POR MEDIO DE LA CUAL SE ADOPTAN  DICHAS POLÍTICAS.</t>
  </si>
  <si>
    <t>ESTA ACCIÓN A  SEGUIR  SE  DEBE  REPLANTEAR   TENIENDO  EN CUENTA    QUE  LA  MAYOR   PARTE DE LAS NECESIDADES DE PUBLICACIÓN   GENERADAS EN CADA UNA DE LAS ÁREAS  SON MUY DINÁMICAS, PERO NO OBSTANTE LO ANTERIOR  ESTAS HAN SIDO PUBLICADAS  DENTRO DE LOS TÉRMINOS.</t>
  </si>
  <si>
    <t>TENIENDO EN CUENTA LA INSEGURIDAD QUE PRESENTA EL SECTOR, COMO GESTIÓN  LA ENTIDAD SOLICITO AL COMANDANTE DE LA POLICÍA METROPOLITANA DE BOGOTA MEDIANTE OFICIO DG-1164 DE SEP,8/05 CONSTRUCCIÓN DE UN CENTRO DE ATENCIÓN INMEDIATA, ESPECIALMENTE PARA VIGILAR LAS CALLES 13 Y 14.  HUBO REPUESTA MEDIANTE OFICIO 5628 DE SEP.13/05 EN EL QUE EL COMANDANTE DE LA POLICÍA SE COMPROMETE ADELANTAR OPERATIVOS PARA TOMAR MEDIDAS PREVENTIVAS Y POLICIVAS</t>
  </si>
  <si>
    <t>SE OBSERVÓ QUE LA ENTIDAD HA VENIDO ADELANTANDO GESTIONES ANTE LA COMANDANCIA DE LA POLICÍA METROPOLITANA DE BOGOTÁ, PARA GARANTIZAR QUE LA ESTACIÓN DE LA SABANA CUENTE CON MEDIDAS DE SEGURIDAD ÓPTIMAS; TODO ESTO ES ADICIONAL AL SERVICIO DE VIGILANCIA Y A LA PÓLIZA QUE CUBRE LOS ACTIVOS FIJOS CONTRA HURTO.</t>
  </si>
  <si>
    <t>DURANTE EL PERIODO EN EVALUACIÓN SE RECIBIERON    200 SOLICITUDES POR DAÑO DE EQUIPO  LAS CUALES FUERON ATENDIDAS EN SU TOTALIDAD.</t>
  </si>
  <si>
    <t>AUNQUE NO  SE PRESENTARON ERRORES POR ESTE RIESGO, EL MISMO  CONTINUA DADO QUE EL CONTRATO  CON EL PROVEEDOR  NO CONTEMPLA DICHA ACTIVIDAD, POR LO TANTO SE DEBE REPROGRAMAR  ESTA ACTIVIDAD E INCLUIRLA DENTRO DE  LOS REQUERIMIENTOS AL CONTRATISTA.   EL FORMATO DE CONTROL DE INCONSISTENCIA  SE DISEÑO.  REFERENTE AL CRONOGRAMA DE CAPACITACIONES,  ÉSTE CORRESPONDE A LA OFICINA DE PERSONAL.</t>
  </si>
  <si>
    <t>1) DURANTE EL II SEMESTRE DE 2005 NO SE PRESENTARON ERRORES POR VALIDACIONES INCOMPLETAS. 2) EXISTE UNA VALIDACIÓN PENDIENTE POR DESARROLLARSE EN SAFIX QUE FUE LA QUE OCASIONÓ EN EL 2004 UN ERROR EN LA INFORMACIÓN DEL BALANCE, PERO NO QUEDÓ INCLUIDA DENTRO DEL OBJETO DEL CONTRATO CON XENCO; POR TANTO SE DEBE REPORTAR LA NECESIDAD ANTE LA OFICINA DE PLANEACIÓN PARA QUE SE TENGA EN CUENTA DENTRO DEL NUEVO CONTRATO QUE SE FIRME CON XENCO, TAREA QUE SE PLANTEA DESARROLLAR EL 30/06/2006 - RESPONSABLE INGENIERO SILVANO MARTÍNEZ-</t>
  </si>
  <si>
    <t>4) LAS CUENTAS DE CORREO ELECTRÓNICO INTERNAS SON DE PROPIEDAD DE LA ENTIDAD Y PUEDEN SER MANIPULADAS EN CUALQUIER MOMENTO POR LA OFICINA DE PLANEACIÓN Y SISTEMAS EN EL MOMENTO QUE SEA NECESARIO. 5) EL ACCESO LÓGICO A EQUIPOS ESPECIALIZADOS DE CÓMPUTO (SERVIDORES, ENRUTADORES, BASES DE DATOS, ET.) CONECTADOS A LA RED ES ADMINISTRADO POR LA OPS Y SE PROHÍBE LA MANIPULACIÓN DE PERSONAS AJENAS QUE NO ESTÉN AUTORIZADAS. 6)  TODO EL EQUIPO DE CÓMPUTO QUE ESTÉ O SEA CONECTADO A LA RED-FPS, O AQUELLAS QUE EN FORMA AUTÓNOMA SE TENGAN Y QUE SEAN PROPIEDAD DE LA ENTIDAD, DEBE SUJETARSE A LOS PROCEDIMIENTOS DE ACCESO QUE EMITE LA OPS. 7) LAS CUENTAS DE CORREO INTERNAS Y EXTERNAS DE LA ENTIDAD DEBERÁN SER USADAS SOLO PARA PROCESOS RELACIONADOS CON TRABAJO, NO SE DEBERÁN ENVIAR ARCHIVOS COMO MÚSICA, FOTOS, VIDEOS O CUALQUIER OTRO ELEMENTO QUE VAYA EN CONTRAVÍA DE LOS FINES DE LA ENTIDAD.</t>
  </si>
  <si>
    <r>
      <t>EN LOS RESULTADOS DE LA REVISIÓN DE LA INFORMACIÓN SUMINISTRADA POR EL ÁREA FINANCIERA PARA LA RENDICIÓN DE LOS INFORMES DE AUSTERIDAD Y GASTOS DE FUNCIONAMIENTO Y DEL SEGUIMIENTO A LA CONTRATACIÓN SE HA OBSERVADO DIFERENCIA ENTRE LOS PAGOS REALIZADOS Y LAS FORMAS PACTADAS EN LOS CONTRATOS;</t>
    </r>
    <r>
      <rPr>
        <b/>
        <sz val="40"/>
        <color indexed="8"/>
        <rFont val="Arial"/>
        <family val="2"/>
      </rPr>
      <t xml:space="preserve">  POR TANTO SE CONSIDERA QUE EL NIVEL DE ESTE RIESGO PASA A MEDIO Y QUE LA SUBDIRECCIÓN FINANCIERA DEBE TRAZAR ACCIONES DE CONTROL PARA MITIGARLO O ELIMINARLO.</t>
    </r>
  </si>
  <si>
    <t>1) NO SE HIZO NECESARIO ASISTIR A SEMINARIOS NI SOLICITAR CAPACITACIÓN POR CUANTO CON LA DOCUMENTACIÓN DE LA NORMA FUE SUFICIENTE 2) DURANTE EL AÑO 2005 SE EFECTÚO UN (1) CAMBIO EN LOS TÉRMINOS DE REFERENCIA PARA AJUSTARLOS A LA NORMATIVIDAD; PERO DICHO AJUSTE SE EFECTÚO DENTRO DE LOS PLAZOS ESTABLECIDOS. 3) ESTE RIESGO PUEDE SER EXCLUIDO POR CUANTO HA SIDO MANEJADO ADECUADAMENTE Y NO SE HAN OBSERVADO DIFICULTADES RELACIONADAS CON ESTE TEMA.</t>
  </si>
  <si>
    <t>RIESGO ASUMIDO - DEBE CONTINUAR PARA EFECTOS DE SEGUIMIENTO</t>
  </si>
  <si>
    <r>
      <t xml:space="preserve">1) EXISTE 471 BIENES (EQUIPO FÉRREO) QUE SE DEBEN ASEGURAR PERO NO HA SIDO POSIBLE POR LA FALTA DE RECURSOS.2) LA DIVISIÓN ADMINISTRATIVA ADQUIRIÓ EL COMPROMISO DE </t>
    </r>
    <r>
      <rPr>
        <b/>
        <sz val="40"/>
        <color indexed="8"/>
        <rFont val="Arial"/>
        <family val="2"/>
      </rPr>
      <t>PRESENTAR NUEVAMENTE ESTA NECESIDAD A LA OFICINA DE PLANEACIÓN Y SISTEMAS PARA LA CONSECUCIÓN DE LOS RECURSOS.- 30/06/2006 - LUIS ALBERTO SEGURA.</t>
    </r>
  </si>
  <si>
    <t>SE ADELANTÓ DURANTE EL SEGUNDO SEMESTRE DOS PROCESOS DE INVENTARIO GENERAL ( OCTUBRE 5 DE /2005 Y DICIEMBRE 12/2005).</t>
  </si>
  <si>
    <r>
      <t xml:space="preserve">SE CULMINÓ CON EL INVENTARIO GENERAL QUE SE VENÍA DESARROLLANDO DESDE EL PRIMER SEMESTRE Y EN EL MES DE DICIEMBRE SE LLEVÓ A CABO UN NUEVO INVENTARIO GENERAL COMO CONSTA EN LOS FORMATOS DE CUENTA PERSONAL DE CADA UNO DE LOS FUNCIONARIOS DEL FPS. NO EXISTE SOPORTE DE LOS CHEQUEOS SELECTIVOS REALIZADOS POR LA DIVISIÓN ADMINISTRATIVO; POR TANTO SE RECOMIENDA NUEVAMENTE  A LA DIVISIÓN DE SERVICIOS ADMINISTRATIVOS </t>
    </r>
    <r>
      <rPr>
        <b/>
        <sz val="37"/>
        <color indexed="8"/>
        <rFont val="Arial"/>
        <family val="2"/>
      </rPr>
      <t>DEJAR CONSTANCIA (INVENTARIO, ACTA) DE LOS CHEQUEOS SELECTIVOS QUE LLEVE A CABO. 30/11/2006 - LUIS ALBERTO SEGURA</t>
    </r>
  </si>
  <si>
    <r>
      <t xml:space="preserve">CON RELACIÓN A LAS POLÍTICAS DE SEGURIDAD PARA LA ELABORACIÓN DE BACKUPS DE LA INFORMACIÓN QUE NO SE REGISTRA EN EL SERVIDOR Y LA CUSTODIA DE ÉSTA, LA OPS INCLUYÓ EL DOCUMENTO DE LAS  POLÍTICAS QUE SE VA A FORMALIZAR EN EL 2006 EL SIGUIENTE CONTROL: ES OBLIGACIÓN Y RESPONSABILIDAD DE CADA USUARIO  REALIZAR LAS COPIAS DE SEGURIDAD SOBRE LA INFORMACIÓN QUE SEA DE SU MANIPULACIÓN; SIN EMBARGO </t>
    </r>
    <r>
      <rPr>
        <b/>
        <sz val="36"/>
        <color indexed="8"/>
        <rFont val="Arial"/>
        <family val="2"/>
      </rPr>
      <t>SE RECOMIENDA A LOS FUNCIONARIOS DE SISTEMAS DEFINIR EL PROCEDIMIENTO ESTÁNDAR QUE INCLUYA LA PERIODICIDAD, TIPO DE INFORMACIÓN A CONSERVAR, MEDIO DE CONSERVACIÓN Y LUGAR DE CONSERVACIÓ</t>
    </r>
    <r>
      <rPr>
        <sz val="36"/>
        <color indexed="8"/>
        <rFont val="Arial"/>
        <family val="2"/>
      </rPr>
      <t>N -</t>
    </r>
    <r>
      <rPr>
        <b/>
        <sz val="36"/>
        <color indexed="8"/>
        <rFont val="Arial"/>
        <family val="2"/>
      </rPr>
      <t>31/10/2006</t>
    </r>
    <r>
      <rPr>
        <sz val="36"/>
        <color indexed="8"/>
        <rFont val="Arial"/>
        <family val="2"/>
      </rPr>
      <t>. LA OPS CUENTA CON UN MANUAL EN BORRADOR, PARA LOS BACKUP , EL CUAL SERÁ REVISADO POR CUANTO SE EFECTUARON PRUEBAS Y NO ES DE FÁCIL APLICACIÓN POR PARTE DE LOS FUNCIONARIOS.</t>
    </r>
  </si>
  <si>
    <r>
      <t>1) EN EL ÁREA CONTABLE FUE DELEGADO UN FUNCIONARIO PARA QUE EFECTÚE  LAS COPIAS DE SEGURIDAD SEMANALMENTE EN CD, DE LA INFORMACIÓN QUE MANEJA CADA FUNCIONARIO EN SU EQUIPO DE CÓMPUTO Y LA SECRETARIA DE LA DIVISIÓN LAS CUSTODIA DENTRO DEL ARCHIVO DEL ÁREA. .</t>
    </r>
    <r>
      <rPr>
        <b/>
        <sz val="36"/>
        <color indexed="8"/>
        <rFont val="Arial"/>
        <family val="2"/>
      </rPr>
      <t>3) EL JEFE DE CONTABILIDAD ADQUIRIÓ EL COMPROMISO DE REUNIRSE CON SU GRUPO DE TRABAJO PARA DEFINIR CON CLARIDAD QUÉ TIPO DE INFORMACIÓN ES LA QUE DEBE CONSERVARSE EN COPIA DE SEGURIDAD DENTRO DEL ÁREAS, ASÍ COMO TAMBIÉN SOLICITARLES QUE CUANDO OBSERVEN FALLAS EN EL FUNCIONAMIENTO DE LOS EQUIPOS DE CÓMPUTO A SU CARGO DEBEN REPORTARLO DE INMEDIATO A PLANEACIÓN Y SISTEMAS POR CUANTO ESTO PUEDE OCASIONAR PÉRDIDA DE LA INFORMACIÓN. -30/06/2006 - JEFE DIVISIÓN DE CONTABILIDAD</t>
    </r>
  </si>
  <si>
    <r>
      <t xml:space="preserve">LAS COPIAS DE SEGURIDAD DE LA INFORMACIÓN DEL SERVIDOR LAS CONTINÚA EFECTUANDO LA OFICINA DE PLANEACIÓN Y SISTEMAS PERO NO SE HA DEFINIDO EL LUGAR DONDE SE DEBE CONSERVAR LA SEGUNDA COPIA DE SEGURIDAD, EL CUAL DEBE ESTAR UBICADO EN UN LUGAR DISTINTO AL EDIFICIO DEL FPS. SE VERIFICÓ CON EL ÁREA CONTABLE SOBRE EL RESULTADO DEL MANEJO DE ESTE RIESGO POR CUANTO ELLOS LO PLANTEARON E INFORMARON QUE NO HA  OBSERVADO DIFICULTADES DE PÉRDIDA DE INFORMACIÓN CUANDO HA SOLICITADO INFORMACIÓN CONTENIDA EN ESTAS COPIAS. </t>
    </r>
    <r>
      <rPr>
        <b/>
        <sz val="36"/>
        <color indexed="8"/>
        <rFont val="Arial"/>
        <family val="2"/>
      </rPr>
      <t>LA OFICINA DE PLANEACIÓN Y SISTEMAS SOLICITARÁ A LA DIVISIÓN ADMINISTRATIVA EL SUMINISTRO DE UNA CAJA DE SEGURIDAD PARA CONSERVAR LA SEGUNDA COPIA DE SEGURIDAD EN EL ARCHIVO GENERAL  31/10/2006 - JOSÉ MIGUEL GARAY BARRERA.</t>
    </r>
  </si>
  <si>
    <r>
      <t>1) LA DIVISIÓN DE CONTABILIDAD HA VENIDO APLICANDO EL PUNTO DE CONTROL IMPLEMENTADO Y HA DEVUELTO LAS ORDENES DE PAGO QUE PRESENTAN ERRORES EN SU CAUSACIÓN. 2) LA MAYORÍA DE ERRORES SE COMETEN POR UN ANÁLISIS INADECUADO DEL CONCEPTO QUE SE VA A CAUSAR, DE PARTE DEL FUNCIONARIO RESPONSABLE.</t>
    </r>
    <r>
      <rPr>
        <b/>
        <sz val="32"/>
        <color indexed="8"/>
        <rFont val="Arial"/>
        <family val="2"/>
      </rPr>
      <t>3) CONTINÚA PENDIENTE VERIFICAR SI EL PROCEDIMIENTO RELACIONADO CON LA CAUSACIÓN DEL DOCUMENTO 06 CONTIENE EL CONTROL QUE VIENE HACIENDO LA DIVISIÓN DE CONTABILIDAD E INCLUIRLO SI ESTÁ PENDIENTE- 31/12/2006-, SOLICITAR A PLANEACIÓN Y SISTEMAS LA GENERACIÓN DEL REPORTE A TRAVÉS DEL SISTEMA DE TAL MANERA QUE FACILITE LA DETECCCIÓN DE AJUSTES A TRAVÉS DEL DOCUMENTO 15 CAUSADOS POR ERRORES EN LA CAUSACIÓN DE LA INFORMACIÓN.-30/06/2006. SE RECOMIENDA AL SUBDIRECTOR FINANCIERO  INFORMAR AL FUNCIONARIO ENCARGADO DE CAUSAR EL DOCUMENTO 06 SOBRE LA DEBILIDAD QUE SE VIENE PRESENTANDO Y SOLICITARLE UN COMPROMISO PARA QUE ESTA SITUACIÓN NO SE SIGA PRESENTANDO.</t>
    </r>
  </si>
  <si>
    <t xml:space="preserve">"ENVIAR OFICIO DE INCONSISTENCIA AL ENCARGADO DE LA BASE DE DATOS".1) INCLUIR EL CONTROL CITADO ANTERIORMENTE EN LOS PROCEDIMIENTOS 2) CONTINUAR REPORTANDO LA INFORMACIÓN RELACIONADA CON EL INDICADOR.                                                   </t>
  </si>
  <si>
    <t xml:space="preserve">"VERIFICACIÓN DE PLANILLAS"  1) INCLUIR EL CONTROL CITADO ANTERIORMENTE EN LOS PROCEDIMIENTOS 2) CONTINUAR REPORTANDO LA INFORMACIÓN RELACIONADA CON EL INDICADOR.                                            </t>
  </si>
  <si>
    <t>ACTIVIDADES DESARROLLADAS / ACTIVIDADES PLANEADAS</t>
  </si>
  <si>
    <t>No. INCONSISTENCIAS CORREGIDAS / No. DE INCONSISTENCIAS A CORREGIR</t>
  </si>
  <si>
    <t>No. DE RECLAMACIONES POR ERRORES EN LA LIQUIDACIÓN EN PRESTACIONES ECONÓMICAS / No. TOTAL DE RECLAMACIONES RECIBIDAS</t>
  </si>
  <si>
    <t>FALTA DE COMPROMISO DE LOS FUNCIONARIOS DE LA ENTIDAD PARA  ACEPTAR  EL DESARROLLO  DE LAS FUNCIONES DE LA OFICINA DE CONTROL INTERNO.</t>
  </si>
  <si>
    <t xml:space="preserve">1) REVISAR E INCLUIR EL SIGUIENTE CONTROL EN LOS PROCEDIMIENTOS: "COMO MEDIDA PREVENTIVA Y CORRECTIVA EN ADELANTE LOS FUNCIONARIOS QUE MANEJAN EL ARCHIVO NO HARÁN PRÉSTAMO DE DOCUMENTOS QUE NO SEAN SOLICITADOS POR EL SISTEMA DOC_PLUS". </t>
  </si>
  <si>
    <t>1) REVISAR EN EL ACTA DEL COMITÉ DE ARCHIVO LA POLÍTICA ADOPTADA POR LA ENTIDAD RESPECTO A LA FOLIACIÓN DE LOS DOCUMENTOS 2) INCLUIR EL CONTROL DENTRO DEL PROCEDIMIENTO 3) REGISTRAR PERIÓDICAMENTE LA INFORMACIÓN DEL INDICADOR</t>
  </si>
  <si>
    <t xml:space="preserve">1) JEFE DIVISIÓN ADMINISTRATIVA - PROFESIONAL ESPECIALIZADO                                                               </t>
  </si>
  <si>
    <t xml:space="preserve">CARENCIA DE RECURSOS FINANCIEROS PARA ASEGURAR LA TOTALIDAD DE LOS BIENES DE TRANSFERENCIA PROPIEDAD DE LA ENTIDAD </t>
  </si>
  <si>
    <t>PROFESIONAL ESPECIALIZADO - TÉCNICOS ADMINISTRATIVOS DIV. ADMINISTRATI VA</t>
  </si>
  <si>
    <t>SEPTIEMBRE DE 2005</t>
  </si>
  <si>
    <t>SUBDIRECCIÓN FINANCIERO                    TÉCNICO DE CARTERA</t>
  </si>
  <si>
    <t xml:space="preserve">PRESTACIONES SOCIALES            </t>
  </si>
  <si>
    <t>ERRORES EN LA LIQUIDACIÓN DE LAS PRESTACIONES ECONÓMICAS</t>
  </si>
  <si>
    <t>JEFE DIVISIÓN PRESTACIONES ECONÓMICAS</t>
  </si>
  <si>
    <t>CUMPLIMIENTO DEL CRONOGRAMA ESTABLECIDO PARA SU IMPLEMENTACIÓN</t>
  </si>
  <si>
    <t>2). No. DE CONTRATOS REVISADOS QUE INCUMPLEN CON EL PROCEDIMIENTO/No. DE CONTRATOS REVISADOS</t>
  </si>
  <si>
    <t xml:space="preserve">VALIDACIÓN DE TIPO Y NUMERO DE DOCUMENTO, NOMBRES, APELLIDOS 1) INCLUIR EL CONTROL CITADO ANTERIORMENTE EN LOS PROCEDIMIENTOS 2) CONTINUAR REPORTANDO LA INFORMACIÓN RELACIONADA CON EL INDICADOR.                                            </t>
  </si>
  <si>
    <t>No. DE FRAUDES EN EL PAGO DE LAS MESADAS PENSIONALES / No. DE PAGOS EFECTUADOS.</t>
  </si>
  <si>
    <t>AGOSTO A DICIEMBRE DE 2005</t>
  </si>
  <si>
    <t>No. DE INCONSISTENCIAS OBSERVADAS POR INCUMPLIMIENTO DE NORMAS</t>
  </si>
  <si>
    <t xml:space="preserve">SUBDIRECTOR FINANCIERO, JEFES DE DIVISIÓN DE CONTABILIDAD Y TESORERÍA </t>
  </si>
  <si>
    <t>"CONTINUAR CON LA ACTIVIDAD DE AUTOCONTROL Y REVISION Y APROBACION DE CONTABILIDAD" 1) INCLUIR EL CONTROL CITADO ANTERIORMENTE EN LOS PROCEDIMIENTOS 2) COORDINAR CON  LA OFICINA DE PLANEACIÓN Y SISTEMAS EL DESARROLLO DE UN FORMATO QUE FACILITE EL REGISTRO DE LA INFORMACIÓN QUE PIDE EL INDICADOR 3) REPORTAR LA INFORMACIÓN DEL INDICADOR.</t>
  </si>
  <si>
    <t>2) INCLUIR CONTROLES DENTRO DE LOS PROCEDIMIENTOS COMO RESULTADO DE LAS POLÍTICAS DE CONTROL INTERNO ADOPTADAS</t>
  </si>
  <si>
    <t>3) ASEGURAR EL REPORTE DE LA INFORMACIÓN RELACIONADA CON LOS INDICADORES.</t>
  </si>
  <si>
    <t>"CONTINUAR CON EL SISTEMAS DE AUTOCONTROL PERMANENTE" 1) INCLUIR EL SISTEMA DE AUTOCONTROL EN LOS PROCEDIMIENTOS 2) EL ÁREA FINANCIERA DEBE ASEGURAR QUE SE REPORTE LA INFORMACIÓN DE LOS INDICADORES Y COORDINAR CON  LA OFICINA DE PLANEACIÓN Y SISTEMAS EL DESARROLLO DE UN FORMATO QUE FACILITE EL REPORTE DE LA INFORMACIÓN QUE PIDE EL INDICADOR.</t>
  </si>
  <si>
    <t>"CONTINUAR CON EL SISTEMA DE AUTOCONTROL PERMANENTE" 1) INCLUIR EL SISTEMA DE AUTOCONTROL CITADO ANTERIORMENTE EN LOS PROCEDIMIENTOS. 2) EL ÁREA FINANCIERA DEBE ASEGURAR QUE SE REPORTE LA INFORMACIÓN DE LOS INDICADORES</t>
  </si>
  <si>
    <t>JEFE OFICINA                     DELEGADOS OFICINA</t>
  </si>
  <si>
    <t>DEBE CONTINUAR PARA EFECTO DE SEGUIMIENTOS TOMANDO COMO REFERENCIA LA INFORMACIÓN DEL INDICADOR.</t>
  </si>
  <si>
    <t>DEBE CONTINUAR PARA EFECTOS DE SEGUIMIENTO TOMANDO COMO REFERENCIA LA INFORMACIÓN DEL INDICADOR.</t>
  </si>
  <si>
    <t>1) No. DE RECLAMACIONES DE REEMBOLSO /No.DE ATENCIONES REALIZADAS POR LOS CONTRATISTAS</t>
  </si>
  <si>
    <t>RIESGO EVITADO, DEBE CONTINUAR PARA EFECTOS DE SEGUIMIENTO</t>
  </si>
  <si>
    <t>DEBE CONTINUAR HASTA QUE SE DESARROLLEN LAS ACCIONES PROPUESTAS</t>
  </si>
  <si>
    <t>RADICACIÓN Y REGISTRO ILEGAL DE UN DOCUMENTO PARA TRÁMITE POR PARTE DEL FONDO PASIVO SOCIAL DE FCN.</t>
  </si>
  <si>
    <t>DESACTUALIZACIÓN DEL MANUAL DE PROCESOS Y PROCEDIMIENTOS DE CONTRATACIÓN</t>
  </si>
  <si>
    <t>NUMERO DE CERTIFICACIONES DE INCUMPLIMIENTO CORREGIDAS/ NUMERO DE CERTIFICACIONES DE INCUMPLIMIENTO EXPEDIDAS</t>
  </si>
  <si>
    <t xml:space="preserve">1) AUXILIAR DE OFICINA        2) TÉCNICO ADMINISTRATIVO                                  3) JEFE DE PERSONAL </t>
  </si>
  <si>
    <t>No. DE CERTIFICACIONES EXPEDIDAS CON INFORMACIÓN ERRADA / No. TOTAL DE CERTIFICACIONES EXPEDIDAS.</t>
  </si>
  <si>
    <t xml:space="preserve">*DIRECCIÓN GENERAL                *DIVISIÓN DE PERSONAL         *DAFP               </t>
  </si>
  <si>
    <t xml:space="preserve">TECNICO DE PRESUPUESTO Y TECNICO DE CONTABILIDAD, COORDINADOR DE PRESUPUESTO, JEFE DE CONTABILIDAD  Y SUBDIRECTOR FINANCIERO  </t>
  </si>
  <si>
    <t>1) No. DE OBLIGACIONES CON IMPUTACIÓN CONTABLE ERRADA / No. TOTAL DE OBLIGACIONES GENERADAS</t>
  </si>
  <si>
    <t>ESTA ACTIVIDAD YA SE CUMPLIÓ EN UN 100%</t>
  </si>
  <si>
    <t>INFORMACIÓN , TUTELAS, QUEJAS Y RECLAMOS / SECRETARÍA GENERAL / OFICINA DE PLANEACIÓN Y SISTEMAS</t>
  </si>
  <si>
    <t>FALTA DE INTEGRACIÓN DEL SISTEMA ÚNICO DE ATENCIÓN AL USUARIO.</t>
  </si>
  <si>
    <t>EL CONTROL SE APLICA POR PARTE DE LOS FUNCIONARIOS DEL ARCHIVO Y DE QUIENES SOLICITAN PRÉSTAMO DE DOCUMENTOS. SE VERIFICÓ Y EL CONTROL ESTÁ INCLUIDO EN EL PROCEDIMIENTO -CONSULTA Y/O PRÉSTAMOS DE DOCUMENTOS DEL ARCHIVO CENTRAL-.</t>
  </si>
  <si>
    <t>SE PROPONE EL SIGUIENTE CRONOGRAMA CON LAS RESPECTIVAS ACTIVIDADES QUE PERMITIRÁN CULMINAR CON EL PROCESO DE INTEGRACIÓN DEL SISTEMA DE ATENCIÓN AL USUARIO:</t>
  </si>
  <si>
    <r>
      <t xml:space="preserve">LA OFICINA DE PLANEACIÓN Y SISTEMAS REPORTÓ AVANCE DEL 100% DENTRO DEL RESULTADO DEL INDICADOR,  PERO ESTE NO SE AJUSTA A LA REALIDAD POR CUANTO NO SE DIO CUMPLIMIENTO AL </t>
    </r>
    <r>
      <rPr>
        <b/>
        <sz val="40"/>
        <color indexed="8"/>
        <rFont val="Arial"/>
        <family val="2"/>
      </rPr>
      <t>DISEÑO DEL CRONOGRAMA DONDE SE ESTIPULEN LOS PLAZOS PARA EL ENVÍO DE LA INFORMACIÓN A PUBLICAR POR PARTE DE LAS DIFERENTES ÁREAS</t>
    </r>
    <r>
      <rPr>
        <sz val="40"/>
        <color indexed="8"/>
        <rFont val="Arial"/>
        <family val="2"/>
      </rPr>
      <t xml:space="preserve">; POR TANTO SE REPLANTEA PARA </t>
    </r>
    <r>
      <rPr>
        <b/>
        <sz val="40"/>
        <color indexed="8"/>
        <rFont val="Arial"/>
        <family val="2"/>
      </rPr>
      <t>31/07/2006 - DIEGO MUÑOZ-</t>
    </r>
  </si>
  <si>
    <r>
      <t xml:space="preserve">LA OFICINA REPORTÓ 100% DE CUMPLIMIENTO SEGÚN EL INDICADOR, PERO UNA VEZ EFECTUADO EL MONITOREO SE CONCLUYE QUE EL AVANCE CONTINÚA EN EL 35% POR CUANTO </t>
    </r>
    <r>
      <rPr>
        <b/>
        <sz val="40"/>
        <color indexed="8"/>
        <rFont val="Arial"/>
        <family val="2"/>
      </rPr>
      <t>EL PROCEDIMIENTO NO HA SIDO PRESENTADO PARA APROBACIÓN DEL COMITÉ DE MEJORAMIENTO DE PROCEDIMIENTOS NI TAMPOCO HA SIDO INCLUIDO EN EL SIP</t>
    </r>
    <r>
      <rPr>
        <sz val="40"/>
        <color indexed="8"/>
        <rFont val="Arial"/>
        <family val="2"/>
      </rPr>
      <t xml:space="preserve">, TAREA QUE FUE </t>
    </r>
    <r>
      <rPr>
        <b/>
        <sz val="40"/>
        <color indexed="8"/>
        <rFont val="Arial"/>
        <family val="2"/>
      </rPr>
      <t>REPLANTEADA PARA 31/07/2006.</t>
    </r>
  </si>
  <si>
    <t>DURANTE EL SEMESTRE SE RECIBIÓ APROXIMADAMENTE 200 SOLICITUDES DE PUBLICACIÓN DE INFORMACIÓN PERO NO SE PUEDE DETERMINAR SI FUERON EXTEMPORÁNEAS O NO POR CUANTO NO SE HAN ESTABLECIDO LOS PLAZOS LÍMITE POR TIPO DE INFORMACIÓN. SIN EMBARGO EL FUNCIONARIO ENCARGADO DE DICHA PUBLICACIÓN MANIFIESTA QUE TODA LA INFORMACIÓN FUE PUBLICADA Y NO RECIBIERON QUEJAS SOBRE DEMORA EN LA PUBLICACIÓN DE ÉSTA.</t>
  </si>
  <si>
    <t>SE RECIBIÓ UN PROMEDIO DE   200 SOLICITUDES  LAS CUALES FUERON PUBLICADAS EN SU TOTALIDAD</t>
  </si>
  <si>
    <r>
      <t xml:space="preserve">LA OFICINA DE PLANEACIÓN Y SISTEMAS DEBE 1) </t>
    </r>
    <r>
      <rPr>
        <b/>
        <sz val="38"/>
        <color indexed="8"/>
        <rFont val="Arial"/>
        <family val="2"/>
      </rPr>
      <t>REVISAR SI DENTRO DE LOS PROCEDIMIENTOS A SU CARGO TIENE INCLUIDO LO RELACIONADO CON LA GENERACIÓN EN LOS FUNCIONARIOS UNA CULTURA PARA EL BUEN USO DE LOS EQUIPOS DE CÓMPUTO  E INCLUIR LA APLICACIÓN DE LAS POLÍTICAS QUE VAN A SER ADOPTADAS DURANTE EL AÑO 2006 2) CONTINUAR LAS ACTIVIDADES PARA LA INTERIORIZACIÓN DE LAS POLÍTICAS ASÍ COMO TAMBIÉN 3) VERIFICAR SU CUMPLIMIENTO, LO CUAL DEBE SER DESARROLLADO ANTES DEL 30/11/2006 - FUNCIONARIOS DE SISTEMAS.</t>
    </r>
  </si>
  <si>
    <t>MAYO DE 2005</t>
  </si>
  <si>
    <t>No. DE RIPS GLOSADOS  /No. DE REGISTROS APROBADOS</t>
  </si>
  <si>
    <t>INCLUSIÓN DE PERSONAL NO VINCULADO AL FPS  DENTRO DE LA FACTURACIÓN DE COBRO DEL CONTRATO DE PERSONAL CON LA EMPRESA TEMPORAL.</t>
  </si>
  <si>
    <t>QUINCENAL</t>
  </si>
  <si>
    <t>FONDO DE PASIVO SOCIAL DE FERROCARRILES NACIONALES DE COLOMBIA</t>
  </si>
  <si>
    <t xml:space="preserve">SEMESTRAL </t>
  </si>
  <si>
    <t>TÉCNICO DE LA DIVISIÓN    JEFE DE LA DIVISIÓN</t>
  </si>
  <si>
    <t>ANUAL</t>
  </si>
  <si>
    <t>SEMESTRAL</t>
  </si>
  <si>
    <t>TRIMESTRAL</t>
  </si>
  <si>
    <t>ADMINISTRACIÓN DEL RIESGO</t>
  </si>
  <si>
    <t>No</t>
  </si>
  <si>
    <t>MACROPROCESO / DEPENDENCIA</t>
  </si>
  <si>
    <t>RIESGO_REPORTADO</t>
  </si>
  <si>
    <t>RESPONSABLES</t>
  </si>
  <si>
    <t>CRONOGRAMA</t>
  </si>
  <si>
    <t>INDICADORES PROPUESTOS</t>
  </si>
  <si>
    <t>NIVEL DEL RIESGO</t>
  </si>
  <si>
    <t>INSUFICIENTES CONTROLES Y REQUISAS AL INGRESO Y SALIDA DE LA ENTIDAD</t>
  </si>
  <si>
    <t>1) SOLICITUD REALIZADA, 2) SOLICITUD APLICADA Y/O EJECUTADA</t>
  </si>
  <si>
    <t>CARENCIA DE MECANISMOS EFECTIVOS DE COBRO DE CARTERA</t>
  </si>
  <si>
    <t>SEMANAL</t>
  </si>
  <si>
    <t>NUMERO DE INCAPACIDADES INADECUADAS/ NUMERO DE INCAPACIDADES GENERADAS</t>
  </si>
  <si>
    <t xml:space="preserve"> SEMANAL</t>
  </si>
  <si>
    <t>JUNIO Y NOVIEMBRE DE 2005</t>
  </si>
  <si>
    <t>MONITOREO</t>
  </si>
  <si>
    <t>DEPENDENCIA/MACROPROCESO</t>
  </si>
  <si>
    <t>AVANCE SEGÚN INDICADOR</t>
  </si>
  <si>
    <t>OBSERVACIONES</t>
  </si>
  <si>
    <t>NUEVO NIVEL DEL RIESGO: ALTO - MEDIO - BAJO</t>
  </si>
  <si>
    <t>NUEVO RIESGO</t>
  </si>
  <si>
    <t>SI</t>
  </si>
  <si>
    <t>NO</t>
  </si>
  <si>
    <t>NO APLICA PARA EL PERIODO MONITOREADO</t>
  </si>
  <si>
    <t>PÉRDIDA O ALTERACIÓN DE DOCUMENTOS DEL ARCHIVO CENTRAL</t>
  </si>
  <si>
    <t>ALTO</t>
  </si>
  <si>
    <t xml:space="preserve">1) No DE LIQUIDACIONES ERRADAS/ No TOTAL DE LIQUIDACIONES </t>
  </si>
  <si>
    <t>2)DEMANDAS ADMINISTRATIVAS POR INADECUADA LIQUIDACIÓN 3) RECLAMACIONES PRESENTADAS POR INADECUADA LIQUIDACIÓN</t>
  </si>
  <si>
    <t>1) LA DIVISIÓN DE PERSONAL DEBE INCLUIR ESTE CONTROL EN LOS PROCEDIMIENTOS 2)  COORDINAR EL REGISTRO DE LA INFORMACIÓN RELACIONADA CON LOS INDICADORES.</t>
  </si>
  <si>
    <t>1) CULMINAR CON LA ADQUISICIÓN DE LA CAJA DE SEGURIDAD DE ACUERDO A LA RESPUESTA EMITIDA POR LA DIVISIÓN ADMINISTRATIVA O PLANTEAR OTRA ACCIÓN, 2) DELEGAR A UN FUNCIONARIO PARA QUE REPORTE LA INFORMACIÓN DEL INDICADOR, 3) CONTINUAR CON LA EVALUACIÓN DE LOS RESULTADOS DEL INDICADOR.</t>
  </si>
  <si>
    <t>No. DE DOCUMENTOS CON RADICADO ILEGAL / No. TOTAL DE DOCUMENTOS RADICADOS DENTRO DEL PERIODO INFORMADO</t>
  </si>
  <si>
    <t>GRUPO DE TRABAJO DE CONTROL INTERNO / LUIS ANGEL</t>
  </si>
  <si>
    <t>JEFE DE LA OFICINA JURÍDICA / JEFE OFICINA DE PLANEACIÓN Y SISTEMAS</t>
  </si>
  <si>
    <t xml:space="preserve">JEFE DE LA OFICINA JURÍDICA / JEFE OFICINA DE PLANEACIÓN Y SISTEMAS </t>
  </si>
  <si>
    <t xml:space="preserve"> No. DE NOVEDADES DIGITADAS CON INCONSISTENCIAS/No. TOTAL DE NOVEDADES DIGITADAS EN EL MES.</t>
  </si>
  <si>
    <t xml:space="preserve">CONTROL PAGOS DEPENDIENTES NO COMPENSADOS </t>
  </si>
  <si>
    <t>BAJO</t>
  </si>
  <si>
    <t xml:space="preserve"> 2. No. DE QUEJAS RESUELTAS / No. DE QUEJAS RECIBIDAS</t>
  </si>
  <si>
    <t>VALOR U.P.C. USUARIOS COMPENSADOS / VALOR RECAUDADO POR EL PERIODO CORRESPONDIENTE</t>
  </si>
  <si>
    <t xml:space="preserve">FALENCIA EN LA DISTRIBUCIÓN DE LA COTIZACIÓN DE LOS SUSTITUTOS DE PUERTOS </t>
  </si>
  <si>
    <t>ENCARGADO DE AUTOLIQUIDACIONES.  COORDINADOR DE AFILIACIONES</t>
  </si>
  <si>
    <t xml:space="preserve">OMITIR LAS DEDUCCIONES DE LEY </t>
  </si>
  <si>
    <t xml:space="preserve">DIVISIÓN DE PERSONAL             </t>
  </si>
  <si>
    <t xml:space="preserve">2) No DE FUNCIONARIOS CAPACITADOS / No TOTAL DE FUNCIONARIOS A CAPACITAR, </t>
  </si>
  <si>
    <t>3) No DE DEPENDENCIA QUE IMPLEMENTARON CONTROLES DE SEGUIMIENTO / No TOTAL DE DEPENDENCIAS DE LA ENTIDAD.</t>
  </si>
  <si>
    <t>3)  IMPLEMENTACIÓN DE CONTROLES PARA HACER SEGUIMIENTO PERMANENTE A LA EJECUCIÓN DE LAS ACTIVIDADES POR PARTE DE CADA JEFE INMEDIATO Y RETROALIMENTACIÓN CONTINUA DEJANDO CONSTANCIA.</t>
  </si>
  <si>
    <t xml:space="preserve">1) 30 DE ABRIL/2005 </t>
  </si>
  <si>
    <t>Durante el año 2005 no se implementó ninguna metodología que controle la objetividad de los evaluadores al momento de realizar la evaluación de desempeño, sin embargo, durante el mes de marzo de 2006 se llevó a cabo la capacitación a evaluadores con el fin de informar lo pertinente en materia de calificación de servicios bajo los criterios de la Comisión Nacional de Servicio Civil; en ella se acordó la elaboración de un formato que sirva para consignar los incidentes positivos y negativos en el desempeño de cada empleado durante el periodo para que de esta manera la evaluación del desempeño sea un instrumento objetivo para la entidad</t>
  </si>
  <si>
    <t>1) EN EL MES DE AGOSTO/05 SE EFECTÚO SEGUIMIENTO AL PLAN DE MEJORAMIENTO INTERNO SUSCRITO POR LA DSAD COMO RESULTADO DE LA VERIFICACIÓN LLEVADA A CABO DURANTE EL I SEMESTRE,  EL CUAL INCLUÍA ACCIONES CORRECTIVAS PARA EL MEJORAMIENTO DEL PROCEDIMIENTO DE CUENTAS PERSONALES; PARA ELLO SE REALIZÓ NUEVAMENTE CHEQUEO SELECTIVO  A LOS ACTIVOS FIJOS -CUENTAS PERSONALES -, SU RESULTADO FUE DADO A CONOCER MEDIANTE OFICIO GCI-073 DE AGOSTO 12 DE 2005.</t>
  </si>
  <si>
    <t>La capacitación en notificaciones e interposición de recursos, no se llevó a cabo durante el 2.005.  Para el 2.006 se solicitará la colaboración de la Oficina Jurídica y la Secretaría General con el fin de capacitar a un buen número de la población de la entidad</t>
  </si>
  <si>
    <t xml:space="preserve">2) 15 MARZO/2005 </t>
  </si>
  <si>
    <t>3) 30 DE JUNIO/2005</t>
  </si>
  <si>
    <t>No. DE INCONSISTENCIAS ENCONTRADAS POR EL JEFE DE LA DIVISIÓN AL MOMENTO DE REVISAR INFORMES DE LOS INTERVENTORES.</t>
  </si>
  <si>
    <t>PROCEDIMIENTO DE INTERVENTORÍA ACTUALIZADO</t>
  </si>
  <si>
    <t>6) SEGUIMIENTO AL CUMPLIMIENTO DEL PROCEDIMIENTO.</t>
  </si>
  <si>
    <t>No DE INTERVENTORES QUE CUMPLEN CON EL PROCEDIMIENTO / No TOTAL DE INTERVENTORES DESIGNADOS</t>
  </si>
  <si>
    <t>PRESENCIA DE VIRUS EN LOS EQUIPOS DE COMPUTO</t>
  </si>
  <si>
    <t>FUNCIONARIOS DE SISTEMAS</t>
  </si>
  <si>
    <t>CHEQUEOS CON ANTIVIRUS EXISTENTES Y ACTUALIZADOS REALIZADOS /CHEQUEOS CON ANTIVIRUS EXISTENTES Y ACTUALIZADOS PROGRAMADOS</t>
  </si>
  <si>
    <t>BIENES MUEBLES / SECRETARÍA GENERAL / DIVISIÓN ADMINISTRATIVA</t>
  </si>
  <si>
    <t>SERVICIOS GENERALES: SECRETARÍA GENERAL / DIVISIÓN ADMINISTRATIVA</t>
  </si>
  <si>
    <t>RECURSOS HUMANOS: SECRETARÍA GENERAL  / DIVISIÓN DE PERSONAL</t>
  </si>
  <si>
    <t>SUBDIRECCIÓN DE PRESTACIONES SOCIALES / SERVICIOS ASISTENCIALES</t>
  </si>
  <si>
    <t>SUBDIRECCIÓN DE PRESTACIONES SOCIALES / COORDINACIÓN DE AFILIACIONES Y COMPENSACIÓN</t>
  </si>
  <si>
    <t>SUBDIRECCIÓN DE PRESTACIONES SOCIALES / PRESTACIONES ECONÓMICAS</t>
  </si>
  <si>
    <t xml:space="preserve">SUBDIRECCIÓN FINANCIERA / CARTERA </t>
  </si>
  <si>
    <t>SUBDIRECCIÓN FINANCIERA / CONTABILIDAD</t>
  </si>
  <si>
    <t>JEFE DIV. ADMINISTRATIVA - TÉCNICO ADMINISTRATIVO- AUXILIAR ADMINISTRATIVO</t>
  </si>
  <si>
    <t>No. DE CUENTAS ACTUALIZADAS / No. TRASLADOS O RETIROS REALIZADOS</t>
  </si>
  <si>
    <t>No. TOTAL DE CUENTAS FORMULADAS / No. TOTAL DE CUENTAS A COBRAR</t>
  </si>
  <si>
    <t>REPORTAR A LA DIVISIÓN DE PERSONAL LA NECESIDAD DE CAPACITACIÓN EN TÉCNICAS DE AUDITORÍA.</t>
  </si>
  <si>
    <t>GRUPO DE TRABAJO DE CONTROL INTERNO</t>
  </si>
  <si>
    <t>ENERO A DICIEMBRE DE 2005</t>
  </si>
  <si>
    <t>CUMPLIMIENTO DE LAS ACCIONES A SEGUIR DURANTE EL PERIODO</t>
  </si>
  <si>
    <t xml:space="preserve">MACRO PROCESO-ADMINISTRATIVO </t>
  </si>
  <si>
    <t>CORRESPONDENCIA / SECRETARÍA GENERAL</t>
  </si>
  <si>
    <t xml:space="preserve">MACROPROCESO: SEGURIDAD SOCIAL EN SALUD  </t>
  </si>
  <si>
    <r>
      <t xml:space="preserve">MACROPROCESO:FINANCIERO               </t>
    </r>
  </si>
  <si>
    <t>MÉDICOS ESPECIALISTAS Y AUDITORES DE DIVISIÓN DE SERVICIOS ASISTENCIALES</t>
  </si>
  <si>
    <t>Este riesgo fue  subsanado ya que se  adiciono en los procedimientos un cruce de información que permite detectar las inconsistencias, para ser corregidas antes de realizar el proceso de compensación.</t>
  </si>
  <si>
    <t xml:space="preserve">PRESENTACIÓN INADECUADA DE CUENTAS DE RECOBRO POR SERVICIOS DE SALUD ORDENADOS POR FALLOS DE TUTELA  </t>
  </si>
  <si>
    <t>1) INCLUIR EL SIGUIENTE CONTROL EN LOS PROCEDIMIENTOS: "REVISIÓN CUIDADOSA DE DOCUMENTOS EXIGIDOS ANTES DE SER REMITIDOS A LA SUBDIRECCIÓN FINANCIERA" 2) COORDINAR QUE SE LLEVE EL REGISTRO PARA REPORTAR LA INFORMACIÓN DEL INDICADOR.</t>
  </si>
  <si>
    <t>GENERACIÓN INADECUADA DE INCAPACIDAD POR PARTE DEL MEDICO TRATANTE</t>
  </si>
  <si>
    <t>1) REVISIÓN DE PERTINENCIA DE LAS INCAPACIDADES GENERADAS POR LOS MÉDICOS.  2) PROGRAMA DE EDUCACIÓN CONTINUADA A MÉDICOS TRATANTES EN LAS DIFERENTES IPS SOBRE LEGISLACIÓN Y PERTINENCIA DE INCAPACIDADES.  3) CITACIÓN A MEDICO TRATANTE QUE ENTREGUE INCAPACIDAD  INCORRECTA PARA REVISIÓN DEL CASO.4) DSA DEBE ASEGURAR QUE SE DE CUMPLIMIENTO A LAS ACCIONES PLANTEADAS 5) INCLUIR ESTE CONTROL EN LOS PROCEDIMIENTOS</t>
  </si>
  <si>
    <t>JEFE DE DIVISIÓN DE SERVICIOS ASISTENCIALES</t>
  </si>
  <si>
    <t>TRASCRIPCIÓN INCORRECTA DE INCAPACIDAD</t>
  </si>
  <si>
    <t>ERROR EN EL REPORTE DE LOS INCUMPLIMIENTOS PRESENTADOS EN LA PRESTACIÓN DE LOS SERVICIOS DE SALUD POR INCLUSIÓN DE INCUMPLIMIENTOS NO PRESENTADOS O POR NO INCLUSIÓN DE DEFICIENCIAS.</t>
  </si>
  <si>
    <t>MÉDICOS ESPECIALISTAS Y AUDITORES</t>
  </si>
  <si>
    <t>NO REALIZACIÓN DE CAMBIOS EN TÉRMINOS DE REFERENCIA PARA AJUSTARLOS A LOS CAMBIOS EN LA LEGISLACIÓN VIGENTE</t>
  </si>
  <si>
    <t>MÉDICOS ESPECIALISTAS, AUDITORES, JEFE DIVISIÓN SERVICIOS ASISTENCIALES, SUBDIRECTOR DE PRESTACIONES SOCIALES</t>
  </si>
  <si>
    <t>NUMERO DE CAMBIOS EN TÉRMINOS DE REFERENCIA REALIZADOS DURANTE LA EJECUCIÓN PARA AJUSTAR LOS MISMOS A LA LEGISLACIÓN VIGENTE</t>
  </si>
  <si>
    <t>DURANTE EL SEGUNDO SEMESTRE DE 2005 SE INSTALÓ LA VERSIÓN ACTUALIZADA DE ANTIVIRUS EN LOS EQUIPOS QUE CONTABAN CON WINDOWS 95, LO CUAL HABÍA QUEDADO PENDIENTE.</t>
  </si>
  <si>
    <t>RIESGO EVITADO DEBE EXCLUIRSE PORQUE HA TENIDO UN ADECUADO MANEJO</t>
  </si>
  <si>
    <t>LA ENTIDAD ADELANTÓ TODAS LAS ACCIONES QUE HABÍA PLANTEADO PARA MITIGAR ESTE RIESGO.</t>
  </si>
  <si>
    <t>1) DEFINIR Y DOCUMENTAR LA POLÍTICA A SEGUIR PARA LA CUSTODIA DE LOS BACKUPS EN SITIO DISTINTA O A LA ENTIDAD</t>
  </si>
  <si>
    <t>2) DEFINIR Y DOCUMENTAR POLÍTICAS DE SEGURIDAD PARA LA ELABORACIÓN DE BACKUPS DE LA INFORMACIÓN QUE NO SE REGISTRA EN EL SERVIDOR Y SU CUSTODIA</t>
  </si>
  <si>
    <t xml:space="preserve"> 3) DIVULGAR DICHAS POLÍTICAS </t>
  </si>
  <si>
    <t>4) REGISTRAR LA INFORMACIÓN RELACIONADA CON EL INDICADOR.</t>
  </si>
  <si>
    <t>POLÍTICAS DEFINIDA Y DOCUMENTADA</t>
  </si>
  <si>
    <t>POLÍTICA DIVULGADA</t>
  </si>
  <si>
    <t>DOCUMENTO SOPORTE QUE DEFINA EL SISTEMA DE ATENCIÓN AL USUARIO.</t>
  </si>
  <si>
    <t>N/A</t>
  </si>
  <si>
    <t>JEFE DE CADA ÁREA</t>
  </si>
  <si>
    <t>MENSUALMENTE</t>
  </si>
  <si>
    <t>PERMANENTE</t>
  </si>
  <si>
    <t xml:space="preserve">1) DOCUMENTACIÓN SOBRE LA METODOLOGÍA PARA LA ELABORACIÓN DEL MANUAL DE INTERVENTORÍA </t>
  </si>
  <si>
    <t>2) IDENTIFICAR LOS TIPOS DE CONTRATO QUE REQUIEREN INTERVENTORÍA PARA INCLUIR  EN  EL MANUAL DE INTERVENTORÍA</t>
  </si>
  <si>
    <t>JEFE DE LA OFICINA JURÍDICA</t>
  </si>
  <si>
    <t>4) SOMETERLO A REVISIÓN Y APROBACIÓN</t>
  </si>
  <si>
    <t>JEFE OFICINA JURÍDICA , JEFE OFICINA DE PLANEACIÓN Y SISTEMAS</t>
  </si>
  <si>
    <t>INADECUADAS INSTALACIONES DONDE SE ENCUENTRAN UBICADOS LOS SERVIDORES DE SISTEMAS</t>
  </si>
  <si>
    <t>MAL USO DEL SOFTWARE</t>
  </si>
  <si>
    <t xml:space="preserve">1) CHEQUEOS SELECTIVOS REALIZADOS/TOTAL CHEQUEOS PROGRAMADOS . </t>
  </si>
  <si>
    <t>2) CHEQUEOS SORPRESIVOS</t>
  </si>
  <si>
    <t>SECRETARÍA GENERAL / COORDINADOR DE ARCHIVO</t>
  </si>
  <si>
    <t>CRONOGRAMA  2005</t>
  </si>
  <si>
    <t>JULIO A AGOSTO DE 2005</t>
  </si>
  <si>
    <t>SECRETARIA GENERAL / COORDINADOR DE ARCHIVO</t>
  </si>
  <si>
    <t>INDICADORES PROPUESTOS I SEMESTRE 2005</t>
  </si>
  <si>
    <t>ABRIL DE 2005</t>
  </si>
  <si>
    <t>COORDINADOR DE ARCHIVO / ANALISTA DE SISTEMAS / SECRETARIA GENERAL</t>
  </si>
  <si>
    <t>ACCIONES A SEGUIR 2005</t>
  </si>
  <si>
    <t>NOVIEMBRE DE 2005</t>
  </si>
  <si>
    <t>1) VERIFICAR QUE SE DE CUMPLIMIENTO A LOS PROCEDIMIENTOS DE CONTRATACIÓN 2) PRESENTAR RESULTADOS DEL SEGUIMIENTO 3) REPORTAR LA INFORMACIÓN DEL INDICADOR.</t>
  </si>
  <si>
    <t>QUINCENAL Y MENSUAL</t>
  </si>
  <si>
    <t>INDETERMINADO</t>
  </si>
  <si>
    <t>No. CHEQUEOS SORPRESIVOS ADELANTADOS</t>
  </si>
  <si>
    <t xml:space="preserve">No. DE INCONSISTENCIAS / No. DE PLANILLAS DIGITADAS </t>
  </si>
  <si>
    <t>CUANDO SE INICIE PROCESO DE VINCULACIÓN</t>
  </si>
  <si>
    <t xml:space="preserve">No  DE CONTROLES VERIFICADOS /No DE CONTROLES DEFINIDOS </t>
  </si>
  <si>
    <t>INADECUADA LIQUIDACIÓN DE LA NÓMINA DE EMPLEADOS. O FALTA DE OPORTUNIDAD EN LA APLICACIÓN DE NOVEDADES DE PERSONAL.....</t>
  </si>
  <si>
    <t>DEBE CONTINUAR SU MANEJO HASTA CULMINAR LAS ACTIVIDADES PROPUESTAS</t>
  </si>
  <si>
    <t>DEBE CONTINUAR PARA EFECTO DE SEGUIMIENTOS</t>
  </si>
  <si>
    <t>SEPTIEMBRE DE 2005 EN ADELANTE</t>
  </si>
  <si>
    <t>DEBE CONTINUAR HASTA QUE SE DE CUMPLIMIENTO A LAS ACCIONES PLANTEADAS</t>
  </si>
  <si>
    <t>JULIO DE 2005</t>
  </si>
  <si>
    <t>CONTINÚA PARA EFECTOS DEL SEGUIMIENTO DE LOS RESULTADOS DEL INDICADOR</t>
  </si>
  <si>
    <t>DICIEMBRE DE 2005</t>
  </si>
  <si>
    <t>AFECTAR RUBROS QUE NO CORRESPONDEN CON EL OBJETO DEL GASTO</t>
  </si>
  <si>
    <t>FALTA DE INTERVENCIÓN DE LA OFICINA DE PLANEACIÓN Y SISTEMAS EN LOS PROGRAMAS Y MECANISMOS DE PARTICIPACIÓN CIUDADANA EN EL CONTROL SOCIAL.</t>
  </si>
  <si>
    <t>1) LA DIVISIÓN DE PERSONAL DEBE INCLUIR LOS PUNTOS DE CONTROL EXISTENTES EN LOS PROCEDIMIENTOS.  2)CONTABILIDAD DEBE VERIFICAR LA ADECUADA IMPUTACIÓN CONTABLE  3) COORDINAR EL REGISTRO DE LA INFORMACIÓN RELACIONADA CON LOS INDICADORES.</t>
  </si>
  <si>
    <t>DEBE CONTINUAR HASTA QUE SE DE CUMPLIMIENTO A LAS ACCIONES PLANTEADAS.</t>
  </si>
  <si>
    <t xml:space="preserve">"REVISIÓN POR QUIEN TRAMITA EL CARNÉ Y REVISIÓN POR PARTE DEL JEFE ANTES DE FIRMAR". 1) INCLUIR EL CONTROL CITADO ANTERIORMENTE EN LOS PROCEDIMIENTOS 2) CONTINUAR REPORTANDO LA INFORMACIÓN RELACIONADA CON EL INDICADOR.                                                   </t>
  </si>
  <si>
    <t>ESTA ACTIVIDAD NO SE LLEVÓ A CABO Y NO SE REPLANTEA CON NUEVO CRONOGRAMA POR CUANTO EL SISTEMA DE EVALUACIÓN DEL DESEMPEÑO CAMBIARÁ PARA EL AÑO 2006. EN SU MOMENTO SE ESTABLECERÁN ACTIVIDADES ACORDES CON LA NUEVA METODOLOGÍA.</t>
  </si>
  <si>
    <t>ESTA  ACTIVIDAD SE REPLANTEARÁ PARA EL AÑO 2006 CUANDO SE DE INICIO A LA APLICACIÓN DEL NUEVO MODELO DE EVALUACIÓN DEL DESEMPEÑO, POR AHORA NO SE PUEDE ESTABLECER UNA FECHA CONCRETA POR CUANTO LA COMISIÓN NACIONAL DEL SERVICIO CIVIL NO HA ADOPTADO FORMALMENTE LA NUEVA METODOLOGÍA.</t>
  </si>
  <si>
    <r>
      <t xml:space="preserve">SE ESTABLECE COMO FECHA PARA LA </t>
    </r>
    <r>
      <rPr>
        <b/>
        <sz val="40"/>
        <color indexed="8"/>
        <rFont val="Arial"/>
        <family val="2"/>
      </rPr>
      <t>REALIZACIÓN DE LA CAPACITACIÓN - 31/07/2006 -  DIVISIÓN DE PERSONAL.</t>
    </r>
  </si>
  <si>
    <r>
      <t xml:space="preserve">SE VERIFICÓ Y EFECTIVAMENTE EN  LA PÁGINA INTRANET SE ENCUENTRA PUBLICADA LA BASE DE DATOS CON LAS CUENTAS PERSONALES; SIN EMBARGO </t>
    </r>
    <r>
      <rPr>
        <b/>
        <sz val="36"/>
        <color indexed="8"/>
        <rFont val="Arial"/>
        <family val="2"/>
      </rPr>
      <t>SE RECOMIENDA A LA DIVISIÓN ADMINISTRATIVA REVISAR LA OPCIÓN DE CONSULTA PORQUE NO EN TODOS LOS CASOS ESTÁ MOSTRANDO EL TOTAL DE LOS ELEMENTOS DE LA CUENTA PERSONAL.- 31/07/2006 -  WALTER LÓPEZ.</t>
    </r>
  </si>
  <si>
    <t>SE OBSERVÓ QUE LA DIVISIÓN DE PERSONAL REPORTÓ (DP-547 - 14/12/2005) LAS NOVEDADES DEL RETIRO DEL PERSONAL EN MISIÓN QUE EN TOTAL FUERON 60 RETIROS; PARA LO CUAL LA DIVISIÓN ADMINISTRATIVO RECIBIÓ DE CADA UNO DE ELLOS LOS ELEMENTOS A SU CARGO COMO CONSTA  EN EL FORMATO DE  CUENTA PERSONAL DE CADA UNO DE ELLOS. SIN EMBARGO CONTINÚA PENDIENTE EL REPORTE RELACIONADO CON TRASLADOS DE FUNCIONARIOS ENTRE ÁREAS Y LOS TRASLADOS AL INTERIOR DE CADA DEPENDENCIA.</t>
  </si>
  <si>
    <t>EL GRUPO DE CONTROL INTERNO RECOMIENDA EFECTUAR ESTA ACTIVIDAD CADA VEZ QUE SE HAGA CAMBIO DE LA EMPRESA DE VIGILANCIA Y VERIFICAR QUE SE DE CUMPLIMIENTO A ESTA DIRECTRIZ.</t>
  </si>
  <si>
    <t>1) DE LAS CINCO CUENTAS PRESENTADAS SE OBSERVÓ FALTA DE OPORTUNIDAD EN LA PRESENTACIÓN DE UNA CUENTA.2) EL CONTROL YA SE IMPLEMENTÓ POR PARTE DE LA DIVISIÓN DE SERVICIOS ASISTENCIALES, ASÍ COMO TAMBIÉN SE INCLUYÓ EN EL PROCEDIMIENTO EL CUAL FUE ENVIADO A LA OFICINA DE PLANEACIÓN Y SISTEMAS PARA LA CITACIÓN AL COMITÉ DE MEJORAMIENTO DE PROCEDIMIENTOS, PERO HASTA LA FECHA NO HA SIDO APROBADO.</t>
  </si>
  <si>
    <t>EN TOTAL SE TRANSCRIBIERON SETENTA Y SEIS (76) INCAPACIDADES Y CINCUENTA Y NUEVE (59) DE ÉSTAS FUERON TRANSCRITAS CORRECTAMENTE.</t>
  </si>
  <si>
    <r>
      <t xml:space="preserve">1) DURANTE EL SEMESTRE SE GENERÓ UN TOTAL DE SESENTA (60) INCAPACIDADES POR PARTE DE LOS MÉDICOS TRATANTES Y NINGUNA DE ESTAS PRESENTÓ INCONSISTENCIAS, LO CUAL EVIDENCIA MEJORA EN EL PROCEDIMIENTO. 2) </t>
    </r>
    <r>
      <rPr>
        <b/>
        <sz val="40"/>
        <color indexed="8"/>
        <rFont val="Arial"/>
        <family val="2"/>
      </rPr>
      <t>CONTINÚA PENDIENTE LA INCLUSIÓN DEL CONTROL EN EL PROCEDIMIENTO -31/08/2006 - JEFE DIVISIÓN SERVICIOS ASISTENCIALES</t>
    </r>
    <r>
      <rPr>
        <sz val="40"/>
        <color indexed="8"/>
        <rFont val="Arial"/>
        <family val="2"/>
      </rPr>
      <t>. 3) EL NIVEL DE RIESGO PASA DE MEDIO A BAJO.</t>
    </r>
  </si>
  <si>
    <t>"REUNIONES DE ESTUDIO DE  LOS MÉDICOS DE LA DIVISIÓN PARA UNIFICAR CRITERIOS DE ESTUDIO Y ANÁLISIS INCLUIDOS EN EL MANUAL DE MEJORAMIENTO DE LA CALIDAD DE LOS SERVICIOS DE SALUD. RETROALIMENTACIÓN PERMANENTE POR PARTE DE LA JEFE DE LA DIVISIÓN SOBRE LOS RESULTADOS DE LOS INFORMES REPORTADOS POR PARTE DE LOS INTERVENTORES". 1) INCLUIR EL CONTROL CITADO ANTERIORMENTE EN LOS PROCEDIMIENTOS 2) CONTINUAR REPORTANDO LA INFORMACIÓN RELACIONADA CON EL INDICADOR.</t>
  </si>
  <si>
    <t>MÉDICOS ESPECIALISTAS, AUDITORES, JEFE DIVISIÓN SERVICIOS ASISTENCIALES</t>
  </si>
  <si>
    <t>ANÁLISIS INADECUADO DE LA INFORMACIÓN RECOLECTADA DURANTE LAS DIFERENTES FASES DE LA  AUDITORIA</t>
  </si>
  <si>
    <t>ADMINISTRACIÓN DE SISTEMAS / OFICINA DE PLANEACIÓN Y SISTEMAS / DIVISIÓN DE CONTABILIDAD</t>
  </si>
  <si>
    <t>OFICINA DE PLANEACIÓN Y SISTEMAS / DIVISIÓN DE CONTABILIDAD</t>
  </si>
  <si>
    <t>TECNICO DE PRESUPUESTO Y TECNICO DE CONTABILIDAD / JEFE DE CONTABILIDAD</t>
  </si>
  <si>
    <t xml:space="preserve">MACROPROCESO - CONTROL DE GESTIÓN      </t>
  </si>
  <si>
    <t>CONTROL DE GESTIÓN / GRUPO DE TRABAJO DE CONTROL INTERNO</t>
  </si>
  <si>
    <t>MACROPROCESO PLANEACIÓN</t>
  </si>
  <si>
    <t>PLANEACIÓN / OFICINA DE PLANEACIÓN Y SISTEMAS</t>
  </si>
  <si>
    <t>RESULTADOS MONITOREO AÑO 2005</t>
  </si>
  <si>
    <t>NECESIDAD REPORTADA</t>
  </si>
  <si>
    <t>OFICIO PRESENTANDO LA NECESIDAD A LA OFICINA DE PLANEACIÓN Y SISTEMAS</t>
  </si>
  <si>
    <t>ARCHIVO / SECRETARÍA GENERAL</t>
  </si>
  <si>
    <t>APOYO JURÍDICO / OFICINA JURÍDICA / OFICINA DE PLANEACIÓN Y SISTEMAS</t>
  </si>
  <si>
    <t>MACROPROCESO ADMINISTRATIVO</t>
  </si>
  <si>
    <t xml:space="preserve"> No. DE CARNES EXPEDIDOS CON ERRORES / TOTAL DE CARNÉS EXPEDIDOS </t>
  </si>
  <si>
    <t>No. DE EQUIPOS QUE REPORTAN FALLAS DURANTE UN PERIODO DE TIEMPO / No. DE EQUIPOS DE LA EMPRESA</t>
  </si>
  <si>
    <t>OCTUBRE A DICIEMBRE DE 2005</t>
  </si>
  <si>
    <t>AGOSTO DE 2005</t>
  </si>
  <si>
    <t>JUNIO DE 2005</t>
  </si>
  <si>
    <t>ACTIVIDADES DE CULTURIZACIÓN ADELANTADAS / ACTIVIDADES DE CULTURIZACIÓN PLANEADAS.</t>
  </si>
  <si>
    <t>No. DE ERRORES POR VALIDACIONES INCOMPLETAS.</t>
  </si>
  <si>
    <r>
      <t xml:space="preserve">LA OFICINA DE PLANEACIÓN Y SISTEMAS ENVIÓ COMUNICADO EN OCTUBRE 04 DE 2005POR INTRANET A TODOS LAS ÁREAS DE LA ENTIDAD, SOLICITANDO ENVIAR A LA OPS LA RELACIÓN DE INFORMES EXTERNOS QUE LA ENTIDAD DEBÍA PRESENTAR A NIVEL EXTERNO, PERO NO SE OBTUVO RESPUESTA SINO DE UN ÁREA; POR TANTO </t>
    </r>
    <r>
      <rPr>
        <b/>
        <sz val="40"/>
        <color indexed="8"/>
        <rFont val="Arial"/>
        <family val="2"/>
      </rPr>
      <t xml:space="preserve">LA CONSOLIDACIÓN DEL CRONOGRAMA PARA LA PREPARACIÓN DE TODOS LOS INFORMES QUE DEBE PRESENTAR LA ENTIDAD CONTINÚA PENDIENTE Y SE REPLANTEA PARA EL 31/10/2006 - </t>
    </r>
  </si>
  <si>
    <t xml:space="preserve">B) REPORTAR A LA DIVISIÓN DE PERSONAL LA NECESIDAD DE BRINDAR CAPACITACIÓN EN EL TEMA DE "PLANEACIÓN ESTRATÉGICA E INDICADORES DE GESTIÓN" A TODO EL GRUPO DE JEFES DE LA ENTIDAD. </t>
  </si>
  <si>
    <t>C) ESTABLECER LA GENERACIÓN DE UN INFORME DE GESTIÓN ANUAL POR DEPENDENCIAS CON CORTE A DICIEMBRE 31 , PARA PRESENTARLO A LA DIRECCIÓN GENERAL INFORMANDO LOS LOGROS OBTENIDOS, ASÍ COMO TAMBIÉN LAS DIFICULTADES QUE SE ENCONTRARON EN EL DESARROLLO DE LOS PROCESOS A CARGO.</t>
  </si>
  <si>
    <t xml:space="preserve">"NO ACEPTACIÓN DE LA AFILIACIÓN. 1) INCLUIR EL CONTROL CITADO ANTERIORMENTE EN LOS PROCEDIMIENTOS 2) CONTINUAR REPORTANDO LA INFORMACIÓN RELACIONADA CON EL INDICADOR.                                                   </t>
  </si>
  <si>
    <t>1) INCLUIR El SISTEMA DE AUTOCONTROL IMPLEMENTADO EN LOS PROCEDIMIENTOS 2) CONTINUAR REPORTANDO LA INFORMACIÓN RELACIONADA CON EL INDICADOR.</t>
  </si>
  <si>
    <t>X</t>
  </si>
  <si>
    <t>BIENES ASEGURADOS/TOTAL BIENES A ASEGURAR</t>
  </si>
  <si>
    <t>GESTIONAR LOS PROCESOS DE COMERCIALIZACIÓN</t>
  </si>
  <si>
    <t>No. DE DOCUMENTOS PERDIDOS DENTRO DEL PERIODO INFORMADO / No. DE DOCUMENTOS PRESTADOS POR EL ARCHIVO CENTRAL DENTRO DEL PERIODO INFORMADO</t>
  </si>
  <si>
    <t>PROCESO / RESPONSABLES</t>
  </si>
  <si>
    <t>1) VIGILANCIA CONTINUA EN ZONAS ADYACENTES 2) LA JEFE DE LA DIVISIÓN DE SERVICIOS ADMINISTRATIVOS DEBE COORDINAR PARA QUE SE DE CUMPLIMIENTO AL DESARROLLO DE LA ACTIVIDAD Y AL REPORTE DE LA AUTOEVALUACIÓN (REGISTRAR LA INFORMACIÓN DE INDICADORES Y AVANCE DE LAS ACCIONES PLANEADAS)</t>
  </si>
  <si>
    <t>OFICINA DE PLANEACIÓN Y SISTEMAS</t>
  </si>
  <si>
    <t>DIVISIÓN ADMINISTRATIVA /  OFICINA DE PLANEACIÓN Y SISTEMAS</t>
  </si>
  <si>
    <t>1) LA DIVISIÓN ADMINISTRATIVA DEBE RETOMAR EL ANÁLISIS DE LA COMPRA DE LA PLANTA ELÉCTRICA.</t>
  </si>
  <si>
    <t>OCTUBRE DE 2005</t>
  </si>
  <si>
    <t>SE HA COTIZADO EN VARIAS OPORTUNIDADES, NO SE HA LLEVADO HA CABO POR FALTA DE PRESUPUESTO.</t>
  </si>
  <si>
    <t>1) GENERAR CULTURA EN LOS USUARIOS PARA EL BUEN USO DE LOS EQUIPOS 2) INCLUIR ESTE CONTROL EN LOS PROCEDIMIENTOS 3) COORDINAR EL REGISTRO OPORTUNO DE LA INFORMACIÓN DE LOS INDICADORES</t>
  </si>
  <si>
    <t>ANÁLISIS EFECTUADO Y COMUNICADO</t>
  </si>
  <si>
    <t>1) EL JEFE DE LA DIVISIÓN DE PERSONAL EN SU CALIDAD DE INTERVENTOR DEL CONTRATO DE SUMINISTRO DE PERSONAL TEMPORAL HA VENIDO APLICANDO LOS CONTROLES RELACIONADOS CON: VERIFICACIÓN DE LOS DATOS DE LOS FUNCIONARIOS QUE ESTÁN FACTURANDO, VERIFICACIÓN DE LAS NOVEDADES Y VERIFICACIÓN DE LOS VALORES A PAGAR. 2) NO HA RECIBIDO EL MANUAL DE INTERVENTORÍA QUE SE ESTÁ CONSOLIDANDO POR PARTE DE LA OFICINA JURÍDICA PARA REVISAR EL PROCEDIMIENTO DE SEGUIMIENTO AL CONTRATO DE SUMINISTRO DE PERSONAL TEMPORAL; POR TANTO NO HA INCLUIDO LOS CONTROLES QUE EFECTÚA DENTRO DE DICHO MANUAL.</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</si>
</sst>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 #,##0_);_(* \(#,##0\);_(* &quot;-&quot;_);_(@_)"/>
    <numFmt numFmtId="186" formatCode="_(&quot;C$&quot;* #,##0.00_);_(&quot;C$&quot;* \(#,##0.00\);_(&quot;C$&quot;* &quot;-&quot;??_);_(@_)"/>
    <numFmt numFmtId="187" formatCode="_(* #,##0.00_);_(* \(#,##0.00\);_(* &quot;-&quot;??_);_(@_)"/>
    <numFmt numFmtId="188" formatCode="0.0000"/>
    <numFmt numFmtId="189" formatCode="0.0000000"/>
  </numFmts>
  <fonts count="60">
    <font>
      <sz val="10"/>
      <name val="Arial"/>
      <family val="0"/>
    </font>
    <font>
      <sz val="10"/>
      <color indexed="8"/>
      <name val="Arial"/>
      <family val="2"/>
    </font>
    <font>
      <b/>
      <i/>
      <sz val="10"/>
      <color indexed="8"/>
      <name val="Arial"/>
      <family val="2"/>
    </font>
    <font>
      <sz val="10"/>
      <color indexed="10"/>
      <name val="Arial"/>
      <family val="0"/>
    </font>
    <font>
      <b/>
      <sz val="10"/>
      <name val="Arial"/>
      <family val="2"/>
    </font>
    <font>
      <sz val="18"/>
      <color indexed="8"/>
      <name val="Arial"/>
      <family val="2"/>
    </font>
    <font>
      <u val="single"/>
      <sz val="10"/>
      <color indexed="12"/>
      <name val="Arial"/>
      <family val="0"/>
    </font>
    <font>
      <u val="single"/>
      <sz val="10"/>
      <color indexed="36"/>
      <name val="Arial"/>
      <family val="0"/>
    </font>
    <font>
      <sz val="32"/>
      <color indexed="8"/>
      <name val="Arial"/>
      <family val="2"/>
    </font>
    <font>
      <sz val="30"/>
      <color indexed="8"/>
      <name val="Arial"/>
      <family val="2"/>
    </font>
    <font>
      <b/>
      <sz val="30"/>
      <color indexed="8"/>
      <name val="Arial"/>
      <family val="2"/>
    </font>
    <font>
      <sz val="24"/>
      <color indexed="8"/>
      <name val="Arial"/>
      <family val="2"/>
    </font>
    <font>
      <b/>
      <sz val="28"/>
      <color indexed="8"/>
      <name val="Arial"/>
      <family val="2"/>
    </font>
    <font>
      <sz val="28"/>
      <color indexed="8"/>
      <name val="Arial"/>
      <family val="2"/>
    </font>
    <font>
      <b/>
      <sz val="30"/>
      <color indexed="12"/>
      <name val="Arial"/>
      <family val="2"/>
    </font>
    <font>
      <b/>
      <sz val="32"/>
      <color indexed="8"/>
      <name val="Arial"/>
      <family val="2"/>
    </font>
    <font>
      <b/>
      <sz val="28"/>
      <name val="Arial"/>
      <family val="2"/>
    </font>
    <font>
      <b/>
      <sz val="48"/>
      <color indexed="8"/>
      <name val="Arial"/>
      <family val="2"/>
    </font>
    <font>
      <sz val="48"/>
      <color indexed="8"/>
      <name val="Arial"/>
      <family val="2"/>
    </font>
    <font>
      <b/>
      <sz val="40"/>
      <color indexed="8"/>
      <name val="Arial"/>
      <family val="2"/>
    </font>
    <font>
      <sz val="40"/>
      <color indexed="8"/>
      <name val="Arial"/>
      <family val="2"/>
    </font>
    <font>
      <sz val="40"/>
      <name val="Arial"/>
      <family val="2"/>
    </font>
    <font>
      <b/>
      <sz val="40"/>
      <name val="Arial"/>
      <family val="2"/>
    </font>
    <font>
      <b/>
      <sz val="40"/>
      <color indexed="12"/>
      <name val="Arial"/>
      <family val="2"/>
    </font>
    <font>
      <b/>
      <sz val="40"/>
      <color indexed="10"/>
      <name val="Arial"/>
      <family val="2"/>
    </font>
    <font>
      <b/>
      <sz val="40"/>
      <color indexed="56"/>
      <name val="Arial"/>
      <family val="2"/>
    </font>
    <font>
      <sz val="40"/>
      <color indexed="56"/>
      <name val="Arial"/>
      <family val="2"/>
    </font>
    <font>
      <sz val="39"/>
      <color indexed="8"/>
      <name val="Arial"/>
      <family val="2"/>
    </font>
    <font>
      <sz val="38"/>
      <color indexed="8"/>
      <name val="Arial"/>
      <family val="2"/>
    </font>
    <font>
      <sz val="37"/>
      <color indexed="8"/>
      <name val="Arial"/>
      <family val="2"/>
    </font>
    <font>
      <sz val="34"/>
      <color indexed="8"/>
      <name val="Arial"/>
      <family val="2"/>
    </font>
    <font>
      <sz val="38"/>
      <name val="Arial"/>
      <family val="2"/>
    </font>
    <font>
      <sz val="36"/>
      <color indexed="8"/>
      <name val="Arial"/>
      <family val="2"/>
    </font>
    <font>
      <sz val="36"/>
      <name val="Arial"/>
      <family val="2"/>
    </font>
    <font>
      <b/>
      <sz val="35"/>
      <name val="Arial"/>
      <family val="2"/>
    </font>
    <font>
      <sz val="37"/>
      <name val="Arial"/>
      <family val="2"/>
    </font>
    <font>
      <sz val="35"/>
      <color indexed="8"/>
      <name val="Arial"/>
      <family val="2"/>
    </font>
    <font>
      <b/>
      <sz val="25"/>
      <color indexed="8"/>
      <name val="Arial"/>
      <family val="2"/>
    </font>
    <font>
      <b/>
      <sz val="36"/>
      <color indexed="8"/>
      <name val="Arial"/>
      <family val="2"/>
    </font>
    <font>
      <sz val="8"/>
      <name val="Tahoma"/>
      <family val="0"/>
    </font>
    <font>
      <b/>
      <sz val="8"/>
      <name val="Tahoma"/>
      <family val="0"/>
    </font>
    <font>
      <sz val="8"/>
      <name val="Arial"/>
      <family val="0"/>
    </font>
    <font>
      <b/>
      <sz val="37"/>
      <color indexed="8"/>
      <name val="Arial"/>
      <family val="2"/>
    </font>
    <font>
      <b/>
      <sz val="10"/>
      <color indexed="8"/>
      <name val="Arial"/>
      <family val="2"/>
    </font>
    <font>
      <b/>
      <sz val="38"/>
      <name val="Arial"/>
      <family val="2"/>
    </font>
    <font>
      <sz val="40"/>
      <color indexed="10"/>
      <name val="Arial"/>
      <family val="2"/>
    </font>
    <font>
      <b/>
      <sz val="39"/>
      <color indexed="8"/>
      <name val="Arial"/>
      <family val="2"/>
    </font>
    <font>
      <b/>
      <sz val="34"/>
      <color indexed="8"/>
      <name val="Arial"/>
      <family val="2"/>
    </font>
    <font>
      <sz val="34"/>
      <name val="Arial"/>
      <family val="2"/>
    </font>
    <font>
      <sz val="34"/>
      <color indexed="56"/>
      <name val="Arial"/>
      <family val="2"/>
    </font>
    <font>
      <b/>
      <sz val="38"/>
      <color indexed="8"/>
      <name val="Arial"/>
      <family val="2"/>
    </font>
    <font>
      <b/>
      <sz val="37"/>
      <name val="Arial"/>
      <family val="2"/>
    </font>
    <font>
      <b/>
      <sz val="34"/>
      <name val="Arial"/>
      <family val="2"/>
    </font>
    <font>
      <b/>
      <sz val="36"/>
      <name val="Arial"/>
      <family val="2"/>
    </font>
    <font>
      <sz val="36"/>
      <color indexed="10"/>
      <name val="Arial"/>
      <family val="2"/>
    </font>
    <font>
      <b/>
      <sz val="36"/>
      <color indexed="10"/>
      <name val="Arial"/>
      <family val="2"/>
    </font>
    <font>
      <sz val="32"/>
      <name val="Arial"/>
      <family val="2"/>
    </font>
    <font>
      <sz val="26"/>
      <color indexed="8"/>
      <name val="Arial"/>
      <family val="2"/>
    </font>
    <font>
      <sz val="22"/>
      <color indexed="8"/>
      <name val="Arial"/>
      <family val="2"/>
    </font>
    <font>
      <b/>
      <sz val="8"/>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Fill="1" applyAlignment="1">
      <alignment/>
    </xf>
    <xf numFmtId="0" fontId="5" fillId="0" borderId="0" xfId="0" applyFont="1" applyFill="1" applyAlignment="1">
      <alignment wrapText="1"/>
    </xf>
    <xf numFmtId="0" fontId="11" fillId="0" borderId="0" xfId="0" applyFont="1" applyFill="1" applyAlignment="1">
      <alignment/>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xf>
    <xf numFmtId="0" fontId="9"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xf>
    <xf numFmtId="0" fontId="15" fillId="0" borderId="0" xfId="0" applyFont="1" applyFill="1" applyBorder="1" applyAlignment="1">
      <alignment horizontal="center" vertical="center"/>
    </xf>
    <xf numFmtId="0" fontId="15" fillId="0" borderId="1" xfId="0" applyFont="1" applyFill="1" applyBorder="1" applyAlignment="1">
      <alignment vertical="center"/>
    </xf>
    <xf numFmtId="0" fontId="17" fillId="0" borderId="0" xfId="0" applyFont="1" applyFill="1" applyAlignment="1">
      <alignment horizontal="center" vertical="center"/>
    </xf>
    <xf numFmtId="0" fontId="18" fillId="0" borderId="0" xfId="0" applyFont="1" applyFill="1" applyAlignment="1">
      <alignment/>
    </xf>
    <xf numFmtId="0" fontId="18" fillId="0" borderId="0" xfId="0" applyFont="1" applyFill="1" applyAlignment="1">
      <alignment/>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2" xfId="0" applyFont="1" applyFill="1" applyBorder="1" applyAlignment="1" applyProtection="1">
      <alignment horizontal="justify" vertical="center" wrapText="1"/>
      <protection locked="0"/>
    </xf>
    <xf numFmtId="0" fontId="19" fillId="0" borderId="2" xfId="0" applyFont="1" applyFill="1" applyBorder="1" applyAlignment="1">
      <alignment horizontal="center" vertical="center" textRotation="90" wrapText="1"/>
    </xf>
    <xf numFmtId="0" fontId="20" fillId="0" borderId="2" xfId="0" applyNumberFormat="1" applyFont="1" applyFill="1" applyBorder="1" applyAlignment="1" applyProtection="1">
      <alignment horizontal="justify" vertical="center" wrapText="1"/>
      <protection locked="0"/>
    </xf>
    <xf numFmtId="49" fontId="19" fillId="0" borderId="2" xfId="0" applyNumberFormat="1" applyFont="1" applyFill="1" applyBorder="1" applyAlignment="1" applyProtection="1">
      <alignment horizontal="center" vertical="center" wrapText="1"/>
      <protection locked="0"/>
    </xf>
    <xf numFmtId="0" fontId="20"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2" xfId="0" applyNumberFormat="1" applyFont="1" applyFill="1" applyBorder="1" applyAlignment="1" applyProtection="1">
      <alignment vertical="center" wrapText="1"/>
      <protection locked="0"/>
    </xf>
    <xf numFmtId="0" fontId="19" fillId="0" borderId="3" xfId="0" applyFont="1" applyFill="1" applyBorder="1" applyAlignment="1">
      <alignment horizontal="center" vertical="center" wrapText="1"/>
    </xf>
    <xf numFmtId="10" fontId="20" fillId="0" borderId="2" xfId="21" applyNumberFormat="1" applyFont="1" applyFill="1" applyBorder="1" applyAlignment="1" applyProtection="1">
      <alignment horizontal="center" vertical="center" wrapText="1"/>
      <protection locked="0"/>
    </xf>
    <xf numFmtId="49" fontId="22" fillId="0" borderId="2" xfId="21" applyNumberFormat="1" applyFont="1" applyFill="1" applyBorder="1" applyAlignment="1" applyProtection="1">
      <alignment horizontal="center" vertical="center"/>
      <protection locked="0"/>
    </xf>
    <xf numFmtId="0" fontId="20" fillId="0" borderId="2" xfId="21" applyNumberFormat="1" applyFont="1" applyFill="1" applyBorder="1" applyAlignment="1" applyProtection="1">
      <alignment horizontal="justify" vertical="center" wrapText="1"/>
      <protection locked="0"/>
    </xf>
    <xf numFmtId="0" fontId="22" fillId="0" borderId="2" xfId="0" applyFont="1" applyFill="1" applyBorder="1" applyAlignment="1">
      <alignment horizontal="center" vertical="center"/>
    </xf>
    <xf numFmtId="0" fontId="21" fillId="0" borderId="2" xfId="0" applyFont="1" applyFill="1" applyBorder="1" applyAlignment="1" applyProtection="1">
      <alignment horizontal="justify" vertical="center" wrapText="1"/>
      <protection locked="0"/>
    </xf>
    <xf numFmtId="0" fontId="30" fillId="0" borderId="2" xfId="0" applyFont="1" applyFill="1" applyBorder="1" applyAlignment="1" applyProtection="1">
      <alignment horizontal="justify" vertical="center" wrapText="1"/>
      <protection locked="0"/>
    </xf>
    <xf numFmtId="0" fontId="1" fillId="0" borderId="0" xfId="0" applyFont="1" applyFill="1" applyAlignment="1">
      <alignment/>
    </xf>
    <xf numFmtId="10" fontId="21" fillId="0" borderId="2" xfId="0" applyNumberFormat="1" applyFont="1" applyFill="1" applyBorder="1" applyAlignment="1" applyProtection="1">
      <alignment horizontal="center" vertical="center" wrapText="1"/>
      <protection locked="0"/>
    </xf>
    <xf numFmtId="0" fontId="1" fillId="0" borderId="0" xfId="0" applyNumberFormat="1" applyFont="1" applyFill="1" applyAlignment="1">
      <alignment/>
    </xf>
    <xf numFmtId="0" fontId="1" fillId="0" borderId="0" xfId="0" applyFont="1" applyFill="1" applyAlignment="1">
      <alignment wrapText="1"/>
    </xf>
    <xf numFmtId="0" fontId="32" fillId="0" borderId="2" xfId="0" applyFont="1" applyFill="1" applyBorder="1" applyAlignment="1">
      <alignment horizontal="justify" vertical="center" wrapText="1"/>
    </xf>
    <xf numFmtId="0" fontId="32" fillId="0" borderId="0" xfId="0" applyFont="1" applyFill="1" applyAlignment="1">
      <alignment horizontal="center" vertical="center"/>
    </xf>
    <xf numFmtId="0" fontId="32" fillId="0" borderId="0" xfId="0" applyFont="1" applyFill="1" applyAlignment="1">
      <alignment/>
    </xf>
    <xf numFmtId="0" fontId="37" fillId="0" borderId="2" xfId="0" applyFont="1" applyFill="1" applyBorder="1" applyAlignment="1">
      <alignment horizontal="center" vertical="center" textRotation="90" wrapText="1"/>
    </xf>
    <xf numFmtId="0" fontId="19" fillId="0" borderId="2" xfId="0" applyNumberFormat="1" applyFont="1" applyFill="1" applyBorder="1" applyAlignment="1" applyProtection="1">
      <alignment horizontal="justify" vertical="center" wrapText="1"/>
      <protection locked="0"/>
    </xf>
    <xf numFmtId="0" fontId="19" fillId="0" borderId="2" xfId="0" applyNumberFormat="1" applyFont="1" applyFill="1" applyBorder="1" applyAlignment="1" applyProtection="1">
      <alignment vertical="center" wrapText="1"/>
      <protection locked="0"/>
    </xf>
    <xf numFmtId="0" fontId="19" fillId="0" borderId="2" xfId="0" applyNumberFormat="1" applyFont="1" applyFill="1" applyBorder="1" applyAlignment="1" applyProtection="1">
      <alignment horizontal="justify" vertical="center"/>
      <protection locked="0"/>
    </xf>
    <xf numFmtId="10" fontId="20" fillId="0" borderId="2" xfId="21" applyNumberFormat="1" applyFont="1" applyFill="1" applyBorder="1" applyAlignment="1" applyProtection="1">
      <alignment horizontal="center" vertical="center"/>
      <protection locked="0"/>
    </xf>
    <xf numFmtId="10" fontId="26" fillId="0" borderId="2" xfId="21" applyNumberFormat="1" applyFont="1" applyFill="1" applyBorder="1" applyAlignment="1" applyProtection="1">
      <alignment horizontal="center" vertical="center"/>
      <protection locked="0"/>
    </xf>
    <xf numFmtId="10" fontId="21" fillId="0" borderId="2" xfId="21" applyNumberFormat="1" applyFont="1" applyFill="1" applyBorder="1" applyAlignment="1" applyProtection="1">
      <alignment horizontal="center" vertical="center"/>
      <protection locked="0"/>
    </xf>
    <xf numFmtId="10" fontId="20" fillId="0" borderId="2" xfId="0" applyNumberFormat="1" applyFont="1" applyFill="1" applyBorder="1" applyAlignment="1" applyProtection="1">
      <alignment horizontal="center" vertical="center" wrapText="1"/>
      <protection locked="0"/>
    </xf>
    <xf numFmtId="0" fontId="38" fillId="0" borderId="4" xfId="0" applyFont="1" applyFill="1" applyBorder="1" applyAlignment="1" applyProtection="1">
      <alignment horizontal="justify" vertical="center" wrapText="1"/>
      <protection locked="0"/>
    </xf>
    <xf numFmtId="10" fontId="19"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justify" vertical="center" wrapText="1"/>
      <protection locked="0"/>
    </xf>
    <xf numFmtId="0" fontId="32" fillId="0" borderId="2" xfId="0" applyNumberFormat="1" applyFont="1" applyFill="1" applyBorder="1" applyAlignment="1" applyProtection="1">
      <alignment horizontal="justify" vertical="center" wrapText="1"/>
      <protection locked="0"/>
    </xf>
    <xf numFmtId="0" fontId="20" fillId="0" borderId="3" xfId="0" applyFont="1" applyFill="1" applyBorder="1" applyAlignment="1" applyProtection="1">
      <alignment horizontal="center" vertical="center" wrapText="1"/>
      <protection locked="0"/>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4" xfId="0" applyFont="1" applyFill="1" applyBorder="1" applyAlignment="1">
      <alignment horizontal="center" vertical="center" wrapText="1"/>
    </xf>
    <xf numFmtId="10" fontId="20" fillId="0" borderId="4" xfId="21" applyNumberFormat="1" applyFont="1" applyFill="1" applyBorder="1" applyAlignment="1" applyProtection="1">
      <alignment horizontal="center" vertical="center"/>
      <protection locked="0"/>
    </xf>
    <xf numFmtId="10" fontId="20" fillId="0" borderId="3" xfId="21" applyNumberFormat="1" applyFont="1" applyFill="1" applyBorder="1" applyAlignment="1" applyProtection="1">
      <alignment horizontal="center" vertical="center"/>
      <protection locked="0"/>
    </xf>
    <xf numFmtId="10" fontId="20" fillId="0" borderId="3" xfId="21" applyNumberFormat="1" applyFont="1" applyFill="1" applyBorder="1" applyAlignment="1" applyProtection="1">
      <alignment horizontal="justify" vertical="center" wrapText="1"/>
      <protection locked="0"/>
    </xf>
    <xf numFmtId="10" fontId="21" fillId="0" borderId="3" xfId="21" applyNumberFormat="1" applyFont="1" applyFill="1" applyBorder="1" applyAlignment="1" applyProtection="1">
      <alignment horizontal="center" vertical="center"/>
      <protection locked="0"/>
    </xf>
    <xf numFmtId="0" fontId="30" fillId="0" borderId="3" xfId="0" applyFont="1" applyFill="1" applyBorder="1" applyAlignment="1">
      <alignment horizontal="center" vertical="center" wrapText="1"/>
    </xf>
    <xf numFmtId="0" fontId="48" fillId="0" borderId="2"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30" fillId="0" borderId="4" xfId="0" applyFont="1" applyFill="1" applyBorder="1" applyAlignment="1">
      <alignment horizontal="justify" vertical="center" wrapText="1"/>
    </xf>
    <xf numFmtId="0" fontId="30" fillId="0" borderId="2" xfId="0" applyFont="1" applyFill="1" applyBorder="1" applyAlignment="1">
      <alignment horizontal="justify" vertical="center"/>
    </xf>
    <xf numFmtId="0" fontId="32" fillId="0" borderId="2" xfId="0" applyFont="1" applyFill="1" applyBorder="1" applyAlignment="1">
      <alignment horizontal="left" vertical="center" wrapText="1"/>
    </xf>
    <xf numFmtId="0" fontId="21" fillId="0" borderId="2" xfId="0" applyNumberFormat="1" applyFont="1" applyFill="1" applyBorder="1" applyAlignment="1" applyProtection="1">
      <alignment horizontal="justify" vertical="center" wrapText="1"/>
      <protection locked="0"/>
    </xf>
    <xf numFmtId="10" fontId="19" fillId="0" borderId="2" xfId="21" applyNumberFormat="1" applyFont="1" applyFill="1" applyBorder="1" applyAlignment="1" applyProtection="1">
      <alignment horizontal="center" vertical="center"/>
      <protection locked="0"/>
    </xf>
    <xf numFmtId="0" fontId="19" fillId="0" borderId="2" xfId="0" applyFont="1" applyFill="1" applyBorder="1" applyAlignment="1">
      <alignment vertical="center"/>
    </xf>
    <xf numFmtId="0" fontId="29" fillId="0" borderId="2" xfId="0" applyFont="1" applyFill="1" applyBorder="1" applyAlignment="1" applyProtection="1">
      <alignment horizontal="justify" vertical="center" wrapText="1"/>
      <protection locked="0"/>
    </xf>
    <xf numFmtId="0" fontId="19" fillId="0" borderId="4" xfId="0" applyFont="1" applyFill="1" applyBorder="1" applyAlignment="1" applyProtection="1">
      <alignment horizontal="center" vertical="center" wrapText="1"/>
      <protection locked="0"/>
    </xf>
    <xf numFmtId="0" fontId="20" fillId="0" borderId="2" xfId="0" applyNumberFormat="1" applyFont="1" applyFill="1" applyBorder="1" applyAlignment="1" applyProtection="1">
      <alignment horizontal="justify" vertical="center"/>
      <protection locked="0"/>
    </xf>
    <xf numFmtId="0" fontId="30" fillId="0" borderId="2" xfId="0" applyFont="1" applyFill="1" applyBorder="1" applyAlignment="1">
      <alignment horizontal="center" vertical="center" wrapText="1"/>
    </xf>
    <xf numFmtId="49" fontId="19" fillId="0" borderId="4" xfId="0" applyNumberFormat="1" applyFont="1" applyFill="1" applyBorder="1" applyAlignment="1" applyProtection="1">
      <alignment horizontal="center" vertical="center"/>
      <protection locked="0"/>
    </xf>
    <xf numFmtId="0" fontId="30" fillId="0" borderId="2" xfId="0" applyFont="1" applyFill="1" applyBorder="1" applyAlignment="1">
      <alignment horizontal="left" vertical="center" wrapText="1"/>
    </xf>
    <xf numFmtId="1" fontId="20" fillId="0" borderId="2" xfId="21" applyNumberFormat="1" applyFont="1" applyFill="1" applyBorder="1" applyAlignment="1" applyProtection="1">
      <alignment horizontal="center" vertical="center"/>
      <protection locked="0"/>
    </xf>
    <xf numFmtId="0" fontId="33" fillId="0" borderId="2" xfId="0" applyFont="1" applyFill="1" applyBorder="1" applyAlignment="1" applyProtection="1">
      <alignment horizontal="justify" vertical="center" wrapText="1"/>
      <protection locked="0"/>
    </xf>
    <xf numFmtId="0" fontId="31" fillId="0" borderId="2" xfId="0" applyFont="1" applyFill="1" applyBorder="1" applyAlignment="1" applyProtection="1">
      <alignment horizontal="justify" vertical="center" wrapText="1"/>
      <protection locked="0"/>
    </xf>
    <xf numFmtId="0" fontId="19" fillId="0" borderId="3" xfId="0" applyFont="1" applyFill="1" applyBorder="1" applyAlignment="1">
      <alignment vertical="center"/>
    </xf>
    <xf numFmtId="10" fontId="30" fillId="0" borderId="2" xfId="21" applyNumberFormat="1" applyFont="1" applyFill="1" applyBorder="1" applyAlignment="1" applyProtection="1">
      <alignment horizontal="justify" vertical="center" wrapText="1"/>
      <protection locked="0"/>
    </xf>
    <xf numFmtId="0" fontId="30" fillId="0" borderId="2" xfId="0" applyNumberFormat="1" applyFont="1" applyFill="1" applyBorder="1" applyAlignment="1">
      <alignment horizontal="justify" vertical="center" wrapText="1"/>
    </xf>
    <xf numFmtId="10" fontId="28" fillId="0" borderId="3" xfId="21" applyNumberFormat="1" applyFont="1" applyFill="1" applyBorder="1" applyAlignment="1" applyProtection="1">
      <alignment horizontal="justify" vertical="center" wrapText="1"/>
      <protection locked="0"/>
    </xf>
    <xf numFmtId="49" fontId="20" fillId="0" borderId="2" xfId="0" applyNumberFormat="1" applyFont="1" applyFill="1" applyBorder="1" applyAlignment="1" applyProtection="1">
      <alignment horizontal="center" vertical="center" wrapText="1"/>
      <protection locked="0"/>
    </xf>
    <xf numFmtId="10" fontId="32" fillId="0" borderId="3" xfId="21" applyNumberFormat="1" applyFont="1" applyFill="1" applyBorder="1" applyAlignment="1" applyProtection="1">
      <alignment horizontal="justify" vertical="center" wrapText="1"/>
      <protection locked="0"/>
    </xf>
    <xf numFmtId="10" fontId="36" fillId="0" borderId="3" xfId="21" applyNumberFormat="1" applyFont="1" applyFill="1" applyBorder="1" applyAlignment="1" applyProtection="1">
      <alignment horizontal="justify" vertical="center" wrapText="1"/>
      <protection locked="0"/>
    </xf>
    <xf numFmtId="49" fontId="9" fillId="0" borderId="2" xfId="0" applyNumberFormat="1" applyFont="1" applyFill="1" applyBorder="1" applyAlignment="1" applyProtection="1">
      <alignment horizontal="justify" vertical="center" wrapText="1"/>
      <protection locked="0"/>
    </xf>
    <xf numFmtId="49" fontId="21" fillId="0" borderId="2"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horizontal="justify" vertical="center" wrapText="1"/>
      <protection locked="0"/>
    </xf>
    <xf numFmtId="0" fontId="44" fillId="0" borderId="2" xfId="0" applyFont="1" applyFill="1" applyBorder="1" applyAlignment="1" applyProtection="1">
      <alignment horizontal="justify" vertical="center" wrapText="1"/>
      <protection locked="0"/>
    </xf>
    <xf numFmtId="10" fontId="22" fillId="0" borderId="2" xfId="21" applyNumberFormat="1" applyFont="1" applyFill="1" applyBorder="1" applyAlignment="1" applyProtection="1">
      <alignment horizontal="justify" vertical="center" wrapText="1"/>
      <protection locked="0"/>
    </xf>
    <xf numFmtId="10" fontId="22" fillId="0" borderId="2" xfId="21" applyNumberFormat="1" applyFont="1" applyFill="1" applyBorder="1" applyAlignment="1" applyProtection="1">
      <alignment horizontal="center" vertical="center" wrapText="1"/>
      <protection locked="0"/>
    </xf>
    <xf numFmtId="14" fontId="30" fillId="0" borderId="2" xfId="0" applyNumberFormat="1" applyFont="1" applyFill="1" applyBorder="1" applyAlignment="1">
      <alignment horizontal="center" vertical="center" wrapText="1"/>
    </xf>
    <xf numFmtId="0" fontId="30" fillId="0" borderId="2" xfId="0" applyFont="1" applyFill="1" applyBorder="1" applyAlignment="1" applyProtection="1">
      <alignment vertical="center" wrapText="1"/>
      <protection locked="0"/>
    </xf>
    <xf numFmtId="14" fontId="30" fillId="0" borderId="2" xfId="0" applyNumberFormat="1" applyFont="1" applyFill="1" applyBorder="1" applyAlignment="1">
      <alignment vertical="center" wrapText="1"/>
    </xf>
    <xf numFmtId="17" fontId="30" fillId="0" borderId="2" xfId="0" applyNumberFormat="1" applyFont="1" applyFill="1" applyBorder="1" applyAlignment="1">
      <alignment horizontal="center" vertical="center" wrapText="1"/>
    </xf>
    <xf numFmtId="0" fontId="30" fillId="0" borderId="3" xfId="0" applyFont="1" applyFill="1" applyBorder="1" applyAlignment="1">
      <alignment horizontal="left" vertical="center" wrapText="1"/>
    </xf>
    <xf numFmtId="10" fontId="30" fillId="0" borderId="2" xfId="21" applyNumberFormat="1" applyFont="1" applyFill="1" applyBorder="1" applyAlignment="1" applyProtection="1">
      <alignment horizontal="center" vertical="center" wrapText="1"/>
      <protection locked="0"/>
    </xf>
    <xf numFmtId="0" fontId="19" fillId="0" borderId="4" xfId="0" applyFont="1" applyFill="1" applyBorder="1" applyAlignment="1">
      <alignment horizontal="center" vertical="center" textRotation="90" wrapText="1"/>
    </xf>
    <xf numFmtId="0" fontId="30" fillId="0" borderId="4" xfId="0" applyFont="1" applyFill="1" applyBorder="1" applyAlignment="1" applyProtection="1">
      <alignment horizontal="justify" vertical="center" wrapText="1"/>
      <protection locked="0"/>
    </xf>
    <xf numFmtId="0" fontId="19" fillId="0" borderId="4" xfId="0" applyFont="1" applyFill="1" applyBorder="1" applyAlignment="1">
      <alignment vertical="center"/>
    </xf>
    <xf numFmtId="0" fontId="19" fillId="0" borderId="5" xfId="0" applyFont="1" applyFill="1" applyBorder="1" applyAlignment="1">
      <alignment vertical="center"/>
    </xf>
    <xf numFmtId="0" fontId="30" fillId="0" borderId="4" xfId="0" applyFont="1" applyFill="1" applyBorder="1" applyAlignment="1">
      <alignment vertical="center" wrapText="1"/>
    </xf>
    <xf numFmtId="0" fontId="30" fillId="0" borderId="3" xfId="0" applyFont="1" applyFill="1" applyBorder="1" applyAlignment="1">
      <alignment vertical="center" wrapText="1"/>
    </xf>
    <xf numFmtId="0" fontId="30" fillId="0" borderId="2" xfId="0" applyFont="1" applyFill="1" applyBorder="1" applyAlignment="1">
      <alignment vertical="center" wrapText="1"/>
    </xf>
    <xf numFmtId="10" fontId="50" fillId="0" borderId="2" xfId="21"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51" fillId="0" borderId="2" xfId="0" applyNumberFormat="1" applyFont="1" applyFill="1" applyBorder="1" applyAlignment="1">
      <alignment horizontal="center" vertical="center" wrapText="1"/>
    </xf>
    <xf numFmtId="10" fontId="19" fillId="0" borderId="2" xfId="21" applyNumberFormat="1" applyFont="1" applyFill="1" applyBorder="1" applyAlignment="1" applyProtection="1">
      <alignment horizontal="center" vertical="center" wrapText="1"/>
      <protection locked="0"/>
    </xf>
    <xf numFmtId="10" fontId="38" fillId="0" borderId="3" xfId="21" applyNumberFormat="1" applyFont="1" applyFill="1" applyBorder="1" applyAlignment="1" applyProtection="1">
      <alignment horizontal="justify" vertical="center" wrapText="1"/>
      <protection locked="0"/>
    </xf>
    <xf numFmtId="10" fontId="53" fillId="0" borderId="2" xfId="21" applyNumberFormat="1" applyFont="1" applyFill="1" applyBorder="1" applyAlignment="1" applyProtection="1">
      <alignment horizontal="justify" vertical="center" wrapText="1"/>
      <protection locked="0"/>
    </xf>
    <xf numFmtId="0" fontId="38" fillId="0" borderId="2" xfId="0" applyFont="1" applyFill="1" applyBorder="1" applyAlignment="1" applyProtection="1">
      <alignment horizontal="justify" vertical="center" wrapText="1"/>
      <protection locked="0"/>
    </xf>
    <xf numFmtId="0" fontId="37" fillId="0" borderId="4" xfId="0" applyFont="1" applyFill="1" applyBorder="1" applyAlignment="1">
      <alignment horizontal="center" vertical="center" textRotation="90" wrapText="1"/>
    </xf>
    <xf numFmtId="0" fontId="19" fillId="0" borderId="3" xfId="21" applyNumberFormat="1" applyFont="1" applyFill="1" applyBorder="1" applyAlignment="1" applyProtection="1">
      <alignment horizontal="justify" vertical="center" wrapText="1"/>
      <protection locked="0"/>
    </xf>
    <xf numFmtId="10" fontId="19" fillId="0" borderId="3" xfId="21" applyNumberFormat="1" applyFont="1" applyFill="1" applyBorder="1" applyAlignment="1" applyProtection="1">
      <alignment horizontal="center" vertical="center" wrapText="1"/>
      <protection locked="0"/>
    </xf>
    <xf numFmtId="0" fontId="3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justify" vertical="center" wrapText="1"/>
    </xf>
    <xf numFmtId="0" fontId="30" fillId="0" borderId="0" xfId="0" applyFont="1" applyFill="1" applyAlignment="1">
      <alignment/>
    </xf>
    <xf numFmtId="0" fontId="8" fillId="0" borderId="2" xfId="0" applyFont="1" applyFill="1" applyBorder="1" applyAlignment="1" applyProtection="1">
      <alignment horizontal="justify" vertical="center" wrapText="1"/>
      <protection locked="0"/>
    </xf>
    <xf numFmtId="0" fontId="56" fillId="0" borderId="2" xfId="0" applyFont="1" applyFill="1" applyBorder="1" applyAlignment="1">
      <alignment horizontal="justify" vertical="center" wrapText="1"/>
    </xf>
    <xf numFmtId="10" fontId="13" fillId="0" borderId="2" xfId="21" applyNumberFormat="1" applyFont="1" applyFill="1" applyBorder="1" applyAlignment="1" applyProtection="1">
      <alignment horizontal="justify" vertical="center" wrapText="1"/>
      <protection locked="0"/>
    </xf>
    <xf numFmtId="0" fontId="58" fillId="0" borderId="2" xfId="0" applyFont="1" applyFill="1" applyBorder="1" applyAlignment="1">
      <alignment horizontal="justify" vertical="center" wrapText="1"/>
    </xf>
    <xf numFmtId="10" fontId="57" fillId="0" borderId="2" xfId="21" applyNumberFormat="1" applyFont="1" applyFill="1" applyBorder="1" applyAlignment="1" applyProtection="1">
      <alignment horizontal="justify" vertical="center" wrapText="1"/>
      <protection locked="0"/>
    </xf>
    <xf numFmtId="0" fontId="57" fillId="0" borderId="2" xfId="0" applyFont="1" applyFill="1" applyBorder="1" applyAlignment="1" applyProtection="1">
      <alignment horizontal="justify" vertical="center" wrapText="1"/>
      <protection locked="0"/>
    </xf>
    <xf numFmtId="0" fontId="27" fillId="0" borderId="2" xfId="0" applyFont="1" applyFill="1" applyBorder="1" applyAlignment="1" applyProtection="1">
      <alignment horizontal="justify" vertical="center" wrapText="1"/>
      <protection locked="0"/>
    </xf>
    <xf numFmtId="0" fontId="0" fillId="0" borderId="2" xfId="0" applyFill="1" applyBorder="1" applyAlignment="1">
      <alignment horizontal="justify" vertical="center" wrapText="1"/>
    </xf>
    <xf numFmtId="0" fontId="9" fillId="0" borderId="0" xfId="0" applyFont="1" applyFill="1" applyBorder="1" applyAlignment="1" applyProtection="1">
      <alignment horizontal="justify" vertical="center" wrapText="1"/>
      <protection locked="0"/>
    </xf>
    <xf numFmtId="0" fontId="0" fillId="0" borderId="0" xfId="0" applyFont="1" applyFill="1" applyBorder="1" applyAlignment="1">
      <alignment horizontal="justify" vertical="center" wrapText="1"/>
    </xf>
    <xf numFmtId="0" fontId="20" fillId="0" borderId="2" xfId="0" applyFont="1" applyFill="1" applyBorder="1" applyAlignment="1" applyProtection="1">
      <alignment horizontal="justify" vertical="center" wrapText="1"/>
      <protection locked="0"/>
    </xf>
    <xf numFmtId="0" fontId="21" fillId="0" borderId="2" xfId="0" applyFont="1" applyFill="1" applyBorder="1" applyAlignment="1">
      <alignment horizontal="justify" vertical="center" wrapText="1"/>
    </xf>
    <xf numFmtId="0" fontId="4" fillId="0" borderId="3" xfId="0" applyFont="1" applyFill="1" applyBorder="1" applyAlignment="1" applyProtection="1">
      <alignment horizontal="justify" vertical="center" wrapText="1"/>
      <protection locked="0"/>
    </xf>
    <xf numFmtId="0" fontId="21" fillId="0" borderId="6" xfId="0" applyFont="1" applyFill="1" applyBorder="1" applyAlignment="1">
      <alignment horizontal="justify" vertical="center" wrapText="1"/>
    </xf>
    <xf numFmtId="0" fontId="21" fillId="0" borderId="7" xfId="0" applyFont="1" applyFill="1" applyBorder="1" applyAlignment="1">
      <alignment horizontal="justify" vertical="center" wrapText="1"/>
    </xf>
    <xf numFmtId="0" fontId="32" fillId="0" borderId="3" xfId="0" applyFont="1" applyFill="1" applyBorder="1" applyAlignment="1">
      <alignment horizontal="justify" vertical="center" wrapText="1"/>
    </xf>
    <xf numFmtId="10" fontId="30" fillId="0" borderId="4" xfId="21" applyNumberFormat="1" applyFont="1" applyFill="1" applyBorder="1" applyAlignment="1" applyProtection="1">
      <alignment horizontal="justify" vertical="center" wrapText="1"/>
      <protection locked="0"/>
    </xf>
    <xf numFmtId="0" fontId="48" fillId="0" borderId="3" xfId="0" applyFont="1" applyFill="1" applyBorder="1" applyAlignment="1">
      <alignment horizontal="justify"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xf>
    <xf numFmtId="0" fontId="32" fillId="0" borderId="4" xfId="0" applyFont="1" applyFill="1" applyBorder="1" applyAlignment="1">
      <alignment horizontal="justify" vertical="center" wrapText="1"/>
    </xf>
    <xf numFmtId="0" fontId="32" fillId="0" borderId="5" xfId="0" applyFont="1" applyFill="1" applyBorder="1" applyAlignment="1">
      <alignment horizontal="justify" vertical="center" wrapText="1"/>
    </xf>
    <xf numFmtId="0" fontId="0" fillId="0" borderId="8" xfId="0" applyFill="1" applyBorder="1" applyAlignment="1">
      <alignment horizontal="justify" vertical="center" wrapText="1"/>
    </xf>
    <xf numFmtId="0" fontId="19" fillId="0" borderId="4" xfId="0" applyFont="1" applyFill="1" applyBorder="1" applyAlignment="1">
      <alignment horizontal="center" vertical="center" wrapText="1"/>
    </xf>
    <xf numFmtId="0" fontId="19" fillId="0" borderId="5" xfId="0" applyNumberFormat="1" applyFont="1" applyFill="1" applyBorder="1" applyAlignment="1" applyProtection="1">
      <alignment horizontal="justify" vertical="center" wrapText="1"/>
      <protection locked="0"/>
    </xf>
    <xf numFmtId="0" fontId="19" fillId="0" borderId="3" xfId="0" applyNumberFormat="1" applyFont="1" applyFill="1" applyBorder="1" applyAlignment="1" applyProtection="1">
      <alignment horizontal="justify" vertical="center" wrapText="1"/>
      <protection locked="0"/>
    </xf>
    <xf numFmtId="0" fontId="32" fillId="0" borderId="9" xfId="0" applyFont="1" applyFill="1" applyBorder="1" applyAlignment="1" applyProtection="1">
      <alignment horizontal="justify" vertical="center" wrapText="1"/>
      <protection locked="0"/>
    </xf>
    <xf numFmtId="10" fontId="26" fillId="0" borderId="4" xfId="21" applyNumberFormat="1" applyFont="1" applyFill="1" applyBorder="1" applyAlignment="1" applyProtection="1">
      <alignment horizontal="center" vertical="center"/>
      <protection locked="0"/>
    </xf>
    <xf numFmtId="10" fontId="26" fillId="0" borderId="5" xfId="21" applyNumberFormat="1" applyFont="1" applyFill="1" applyBorder="1" applyAlignment="1" applyProtection="1">
      <alignment horizontal="center" vertical="center"/>
      <protection locked="0"/>
    </xf>
    <xf numFmtId="10" fontId="26" fillId="0" borderId="3" xfId="21" applyNumberFormat="1" applyFont="1" applyFill="1" applyBorder="1" applyAlignment="1" applyProtection="1">
      <alignment horizontal="center" vertical="center"/>
      <protection locked="0"/>
    </xf>
    <xf numFmtId="0" fontId="32" fillId="0" borderId="2" xfId="0" applyFont="1" applyFill="1" applyBorder="1" applyAlignment="1" applyProtection="1">
      <alignment horizontal="justify" vertical="center" wrapText="1"/>
      <protection locked="0"/>
    </xf>
    <xf numFmtId="0" fontId="32" fillId="0" borderId="2" xfId="0" applyFont="1" applyFill="1" applyBorder="1" applyAlignment="1">
      <alignment horizontal="justify" vertical="center" wrapText="1"/>
    </xf>
    <xf numFmtId="0" fontId="19" fillId="0" borderId="4" xfId="0" applyNumberFormat="1" applyFont="1" applyFill="1" applyBorder="1" applyAlignment="1" applyProtection="1">
      <alignment horizontal="justify" vertical="center" wrapText="1"/>
      <protection locked="0"/>
    </xf>
    <xf numFmtId="0" fontId="30" fillId="0" borderId="5"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justify" vertical="center"/>
      <protection locked="0"/>
    </xf>
    <xf numFmtId="0" fontId="30" fillId="0" borderId="5"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30" fillId="0" borderId="4"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30"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0" fillId="0" borderId="9" xfId="0" applyFont="1" applyFill="1" applyBorder="1" applyAlignment="1" applyProtection="1">
      <alignment horizontal="justify" vertical="center" wrapText="1"/>
      <protection locked="0"/>
    </xf>
    <xf numFmtId="0" fontId="21" fillId="0" borderId="8"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0" fillId="0" borderId="9" xfId="0" applyNumberFormat="1" applyFont="1" applyFill="1" applyBorder="1" applyAlignment="1" applyProtection="1">
      <alignment horizontal="justify" vertical="center" wrapText="1"/>
      <protection locked="0"/>
    </xf>
    <xf numFmtId="0" fontId="0" fillId="0" borderId="8" xfId="0" applyFill="1" applyBorder="1" applyAlignment="1">
      <alignment horizontal="justify" vertical="center"/>
    </xf>
    <xf numFmtId="0" fontId="33" fillId="0" borderId="2" xfId="0" applyFont="1" applyFill="1" applyBorder="1" applyAlignment="1">
      <alignment horizontal="justify" vertical="center" wrapText="1"/>
    </xf>
    <xf numFmtId="0" fontId="54" fillId="0" borderId="2" xfId="0" applyFont="1" applyFill="1" applyBorder="1" applyAlignment="1">
      <alignment horizontal="justify" vertical="center" wrapText="1"/>
    </xf>
    <xf numFmtId="49" fontId="22" fillId="0" borderId="4" xfId="21" applyNumberFormat="1" applyFont="1" applyFill="1" applyBorder="1" applyAlignment="1" applyProtection="1">
      <alignment horizontal="center" vertical="center"/>
      <protection locked="0"/>
    </xf>
    <xf numFmtId="49" fontId="22" fillId="0" borderId="3" xfId="21" applyNumberFormat="1" applyFont="1" applyFill="1" applyBorder="1" applyAlignment="1" applyProtection="1">
      <alignment horizontal="center" vertical="center"/>
      <protection locked="0"/>
    </xf>
    <xf numFmtId="10" fontId="20" fillId="0" borderId="4" xfId="21" applyNumberFormat="1" applyFont="1" applyFill="1" applyBorder="1" applyAlignment="1" applyProtection="1">
      <alignment horizontal="center" vertical="center"/>
      <protection locked="0"/>
    </xf>
    <xf numFmtId="10" fontId="20" fillId="0" borderId="3" xfId="21" applyNumberFormat="1" applyFont="1" applyFill="1" applyBorder="1" applyAlignment="1" applyProtection="1">
      <alignment horizontal="center" vertical="center"/>
      <protection locked="0"/>
    </xf>
    <xf numFmtId="10" fontId="20" fillId="0" borderId="4" xfId="21" applyNumberFormat="1" applyFont="1" applyFill="1" applyBorder="1" applyAlignment="1" applyProtection="1">
      <alignment horizontal="justify" vertical="center" wrapText="1"/>
      <protection locked="0"/>
    </xf>
    <xf numFmtId="10" fontId="20" fillId="0" borderId="3" xfId="21" applyNumberFormat="1" applyFont="1" applyFill="1" applyBorder="1" applyAlignment="1" applyProtection="1">
      <alignment horizontal="justify" vertical="center" wrapText="1"/>
      <protection locked="0"/>
    </xf>
    <xf numFmtId="1" fontId="20" fillId="0" borderId="4" xfId="21" applyNumberFormat="1" applyFont="1" applyFill="1" applyBorder="1" applyAlignment="1" applyProtection="1">
      <alignment horizontal="center" vertical="center"/>
      <protection locked="0"/>
    </xf>
    <xf numFmtId="1" fontId="20" fillId="0" borderId="3" xfId="21" applyNumberFormat="1" applyFont="1" applyFill="1" applyBorder="1" applyAlignment="1" applyProtection="1">
      <alignment horizontal="center" vertical="center"/>
      <protection locked="0"/>
    </xf>
    <xf numFmtId="49" fontId="19" fillId="0" borderId="4" xfId="0" applyNumberFormat="1"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center" vertical="center" wrapText="1"/>
      <protection locked="0"/>
    </xf>
    <xf numFmtId="10" fontId="28" fillId="0" borderId="4" xfId="21" applyNumberFormat="1" applyFont="1" applyFill="1" applyBorder="1" applyAlignment="1" applyProtection="1">
      <alignment horizontal="justify" vertical="center" wrapText="1"/>
      <protection locked="0"/>
    </xf>
    <xf numFmtId="10" fontId="28" fillId="0" borderId="3" xfId="21" applyNumberFormat="1" applyFont="1" applyFill="1" applyBorder="1" applyAlignment="1" applyProtection="1">
      <alignment horizontal="justify" vertical="center" wrapText="1"/>
      <protection locked="0"/>
    </xf>
    <xf numFmtId="49" fontId="22" fillId="0" borderId="5" xfId="21" applyNumberFormat="1" applyFont="1" applyFill="1" applyBorder="1" applyAlignment="1" applyProtection="1">
      <alignment horizontal="center" vertical="center"/>
      <protection locked="0"/>
    </xf>
    <xf numFmtId="0" fontId="19" fillId="0" borderId="4" xfId="21" applyNumberFormat="1" applyFont="1" applyFill="1" applyBorder="1" applyAlignment="1" applyProtection="1">
      <alignment horizontal="justify" vertical="center" wrapText="1"/>
      <protection locked="0"/>
    </xf>
    <xf numFmtId="0" fontId="19" fillId="0" borderId="3" xfId="21" applyNumberFormat="1" applyFont="1" applyFill="1" applyBorder="1" applyAlignment="1" applyProtection="1">
      <alignment horizontal="justify" vertical="center" wrapText="1"/>
      <protection locked="0"/>
    </xf>
    <xf numFmtId="0" fontId="0" fillId="0" borderId="1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19" fillId="0" borderId="9" xfId="0" applyFont="1" applyFill="1" applyBorder="1" applyAlignment="1" applyProtection="1">
      <alignment horizontal="justify" vertical="center" wrapText="1"/>
      <protection locked="0"/>
    </xf>
    <xf numFmtId="0" fontId="22" fillId="0" borderId="8"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47" fillId="0" borderId="2" xfId="0" applyFont="1" applyFill="1" applyBorder="1" applyAlignment="1" applyProtection="1">
      <alignment horizontal="justify" vertical="center" wrapText="1"/>
      <protection locked="0"/>
    </xf>
    <xf numFmtId="0" fontId="52" fillId="0" borderId="2" xfId="0" applyFont="1" applyFill="1" applyBorder="1" applyAlignment="1">
      <alignment horizontal="justify" vertical="center" wrapText="1"/>
    </xf>
    <xf numFmtId="0" fontId="55" fillId="0" borderId="2" xfId="0" applyFont="1" applyFill="1" applyBorder="1" applyAlignment="1">
      <alignment horizontal="justify" vertical="center" wrapText="1"/>
    </xf>
    <xf numFmtId="0" fontId="42" fillId="0" borderId="2" xfId="0" applyFont="1" applyFill="1" applyBorder="1" applyAlignment="1" applyProtection="1">
      <alignment horizontal="justify" vertical="center" wrapText="1"/>
      <protection locked="0"/>
    </xf>
    <xf numFmtId="0" fontId="51" fillId="0" borderId="2" xfId="0" applyFont="1" applyFill="1" applyBorder="1" applyAlignment="1">
      <alignment horizontal="justify" vertical="center" wrapText="1"/>
    </xf>
    <xf numFmtId="0" fontId="28" fillId="0" borderId="6" xfId="0" applyFont="1" applyFill="1" applyBorder="1" applyAlignment="1" applyProtection="1">
      <alignment horizontal="justify" vertical="center" wrapText="1"/>
      <protection locked="0"/>
    </xf>
    <xf numFmtId="0" fontId="0" fillId="0" borderId="7" xfId="0" applyFill="1" applyBorder="1" applyAlignment="1">
      <alignment horizontal="justify" vertical="center" wrapText="1"/>
    </xf>
    <xf numFmtId="0" fontId="28" fillId="0" borderId="9" xfId="0" applyFont="1" applyFill="1" applyBorder="1" applyAlignment="1" applyProtection="1">
      <alignment horizontal="justify" vertical="center" wrapText="1"/>
      <protection locked="0"/>
    </xf>
    <xf numFmtId="0" fontId="0" fillId="0" borderId="10" xfId="0" applyFill="1" applyBorder="1" applyAlignment="1">
      <alignment horizontal="justify" vertical="center" wrapText="1"/>
    </xf>
    <xf numFmtId="0" fontId="0" fillId="0" borderId="11" xfId="0" applyFill="1" applyBorder="1" applyAlignment="1">
      <alignment horizontal="justify" vertical="center" wrapText="1"/>
    </xf>
    <xf numFmtId="10" fontId="19" fillId="0" borderId="4" xfId="21" applyNumberFormat="1" applyFont="1" applyFill="1" applyBorder="1" applyAlignment="1" applyProtection="1">
      <alignment horizontal="center" vertical="center"/>
      <protection locked="0"/>
    </xf>
    <xf numFmtId="0" fontId="4" fillId="0" borderId="8" xfId="0" applyFont="1" applyFill="1" applyBorder="1" applyAlignment="1">
      <alignment horizontal="justify" vertical="center" wrapText="1"/>
    </xf>
    <xf numFmtId="0" fontId="43" fillId="0" borderId="8" xfId="0" applyFont="1" applyFill="1" applyBorder="1" applyAlignment="1">
      <alignment horizontal="justify" vertical="center" wrapText="1"/>
    </xf>
    <xf numFmtId="49" fontId="19" fillId="0"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49" fontId="19"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49" fontId="25" fillId="0" borderId="4" xfId="0" applyNumberFormat="1" applyFont="1" applyFill="1" applyBorder="1" applyAlignment="1" applyProtection="1">
      <alignment horizontal="center" vertical="center" wrapText="1"/>
      <protection locked="0"/>
    </xf>
    <xf numFmtId="49" fontId="25" fillId="0" borderId="5" xfId="0" applyNumberFormat="1" applyFont="1" applyFill="1" applyBorder="1" applyAlignment="1" applyProtection="1">
      <alignment horizontal="center" vertical="center" wrapText="1"/>
      <protection locked="0"/>
    </xf>
    <xf numFmtId="49" fontId="26" fillId="0" borderId="4" xfId="0" applyNumberFormat="1" applyFont="1" applyFill="1" applyBorder="1" applyAlignment="1" applyProtection="1">
      <alignment horizontal="center" vertical="center" wrapText="1"/>
      <protection locked="0"/>
    </xf>
    <xf numFmtId="49" fontId="26" fillId="0" borderId="5" xfId="0" applyNumberFormat="1" applyFont="1" applyFill="1" applyBorder="1" applyAlignment="1" applyProtection="1">
      <alignment horizontal="center" vertical="center" wrapText="1"/>
      <protection locked="0"/>
    </xf>
    <xf numFmtId="0" fontId="32" fillId="0" borderId="4" xfId="0" applyNumberFormat="1" applyFont="1" applyFill="1" applyBorder="1" applyAlignment="1" applyProtection="1">
      <alignment horizontal="justify" vertical="center" wrapText="1"/>
      <protection locked="0"/>
    </xf>
    <xf numFmtId="0" fontId="0" fillId="0" borderId="5" xfId="0" applyFill="1" applyBorder="1" applyAlignment="1">
      <alignment horizontal="justify" vertical="center" wrapText="1"/>
    </xf>
    <xf numFmtId="0" fontId="0" fillId="0" borderId="3" xfId="0" applyFill="1" applyBorder="1" applyAlignment="1">
      <alignment horizontal="justify" vertical="center" wrapText="1"/>
    </xf>
    <xf numFmtId="0" fontId="32" fillId="0" borderId="3" xfId="0" applyNumberFormat="1" applyFont="1" applyFill="1" applyBorder="1" applyAlignment="1" applyProtection="1">
      <alignment horizontal="justify" vertical="center" wrapText="1"/>
      <protection locked="0"/>
    </xf>
    <xf numFmtId="10" fontId="30" fillId="0" borderId="3" xfId="21" applyNumberFormat="1" applyFont="1" applyFill="1" applyBorder="1" applyAlignment="1" applyProtection="1">
      <alignment horizontal="justify" vertical="center" wrapText="1"/>
      <protection locked="0"/>
    </xf>
    <xf numFmtId="0" fontId="32" fillId="0" borderId="4" xfId="0" applyFont="1" applyFill="1" applyBorder="1" applyAlignment="1">
      <alignment horizontal="justify" vertical="center"/>
    </xf>
    <xf numFmtId="0" fontId="32" fillId="0" borderId="5" xfId="0" applyFont="1" applyFill="1" applyBorder="1" applyAlignment="1">
      <alignment horizontal="justify" vertical="center"/>
    </xf>
    <xf numFmtId="0" fontId="30" fillId="0" borderId="5"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4" xfId="0" applyFont="1" applyFill="1" applyBorder="1" applyAlignment="1">
      <alignment horizontal="justify" vertical="center"/>
    </xf>
    <xf numFmtId="0" fontId="30" fillId="0" borderId="5" xfId="0" applyFont="1" applyFill="1" applyBorder="1" applyAlignment="1">
      <alignment horizontal="justify" vertical="center"/>
    </xf>
    <xf numFmtId="49" fontId="30" fillId="0" borderId="4" xfId="0" applyNumberFormat="1" applyFont="1" applyFill="1" applyBorder="1" applyAlignment="1" applyProtection="1">
      <alignment horizontal="center" vertical="center" wrapText="1"/>
      <protection locked="0"/>
    </xf>
    <xf numFmtId="49" fontId="30" fillId="0" borderId="3" xfId="0" applyNumberFormat="1"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justify" vertical="center" wrapText="1"/>
      <protection locked="0"/>
    </xf>
    <xf numFmtId="0" fontId="19" fillId="0" borderId="2" xfId="0" applyFont="1" applyFill="1" applyBorder="1" applyAlignment="1">
      <alignment horizontal="center" vertical="center" wrapText="1"/>
    </xf>
    <xf numFmtId="0" fontId="20" fillId="0" borderId="4" xfId="21" applyNumberFormat="1" applyFont="1" applyFill="1" applyBorder="1" applyAlignment="1" applyProtection="1">
      <alignment horizontal="center" vertical="center" wrapText="1"/>
      <protection locked="0"/>
    </xf>
    <xf numFmtId="0" fontId="20" fillId="0" borderId="3" xfId="21" applyNumberFormat="1" applyFont="1" applyFill="1" applyBorder="1" applyAlignment="1" applyProtection="1">
      <alignment horizontal="center" vertical="center" wrapText="1"/>
      <protection locked="0"/>
    </xf>
    <xf numFmtId="10" fontId="19" fillId="0" borderId="4" xfId="21" applyNumberFormat="1" applyFont="1" applyFill="1" applyBorder="1" applyAlignment="1" applyProtection="1">
      <alignment horizontal="justify" vertical="center" wrapText="1"/>
      <protection locked="0"/>
    </xf>
    <xf numFmtId="10" fontId="19" fillId="0" borderId="3" xfId="21" applyNumberFormat="1" applyFont="1" applyFill="1" applyBorder="1" applyAlignment="1" applyProtection="1">
      <alignment horizontal="justify" vertical="center" wrapText="1"/>
      <protection locked="0"/>
    </xf>
    <xf numFmtId="0" fontId="19" fillId="0" borderId="4"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13" fillId="0" borderId="2" xfId="0" applyFont="1" applyFill="1" applyBorder="1" applyAlignment="1">
      <alignment horizontal="center" vertical="center"/>
    </xf>
    <xf numFmtId="0" fontId="50" fillId="0" borderId="4"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50" fillId="0" borderId="4" xfId="0" applyFont="1" applyFill="1" applyBorder="1" applyAlignment="1">
      <alignment horizontal="justify" vertical="center" wrapText="1"/>
    </xf>
    <xf numFmtId="0" fontId="50" fillId="0" borderId="5" xfId="0" applyFont="1" applyFill="1" applyBorder="1" applyAlignment="1">
      <alignment horizontal="justify" vertical="center" wrapText="1"/>
    </xf>
    <xf numFmtId="0" fontId="50" fillId="0" borderId="3"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9" fillId="0" borderId="4" xfId="0" applyFont="1" applyFill="1" applyBorder="1" applyAlignment="1" applyProtection="1">
      <alignment horizontal="justify" vertical="center" wrapText="1"/>
      <protection locked="0"/>
    </xf>
    <xf numFmtId="0" fontId="19" fillId="0" borderId="3" xfId="0" applyFont="1" applyFill="1" applyBorder="1" applyAlignment="1" applyProtection="1">
      <alignment horizontal="justify" vertical="center" wrapText="1"/>
      <protection locked="0"/>
    </xf>
    <xf numFmtId="0" fontId="48" fillId="0" borderId="4" xfId="0" applyNumberFormat="1" applyFont="1" applyFill="1" applyBorder="1" applyAlignment="1" applyProtection="1">
      <alignment horizontal="justify" vertical="center"/>
      <protection locked="0"/>
    </xf>
    <xf numFmtId="0" fontId="48" fillId="0" borderId="3" xfId="0" applyFont="1" applyFill="1" applyBorder="1" applyAlignment="1">
      <alignment horizontal="justify" vertical="center"/>
    </xf>
    <xf numFmtId="0" fontId="17" fillId="0" borderId="0" xfId="0" applyFont="1" applyFill="1" applyAlignment="1">
      <alignment horizontal="center" vertical="center"/>
    </xf>
    <xf numFmtId="0" fontId="15"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4" xfId="0" applyFont="1" applyFill="1" applyBorder="1" applyAlignment="1">
      <alignment horizontal="center" vertical="center" textRotation="90" wrapText="1"/>
    </xf>
    <xf numFmtId="0" fontId="19" fillId="0" borderId="5" xfId="0" applyFont="1" applyFill="1" applyBorder="1" applyAlignment="1">
      <alignment horizontal="center" vertical="center" textRotation="90" wrapText="1"/>
    </xf>
    <xf numFmtId="0" fontId="22" fillId="0" borderId="5" xfId="0" applyFont="1" applyFill="1" applyBorder="1" applyAlignment="1">
      <alignment horizontal="center" vertical="center" textRotation="90" wrapText="1"/>
    </xf>
    <xf numFmtId="0" fontId="22" fillId="0" borderId="3" xfId="0" applyFont="1" applyFill="1" applyBorder="1" applyAlignment="1">
      <alignment horizontal="center" vertical="center" textRotation="90" wrapText="1"/>
    </xf>
    <xf numFmtId="0" fontId="19" fillId="0" borderId="3" xfId="0" applyFont="1" applyFill="1" applyBorder="1" applyAlignment="1">
      <alignment horizontal="center" vertical="center" textRotation="90"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5" xfId="0" applyFont="1" applyFill="1" applyBorder="1" applyAlignment="1">
      <alignment/>
    </xf>
    <xf numFmtId="0" fontId="21" fillId="0" borderId="3" xfId="0" applyFont="1" applyFill="1" applyBorder="1" applyAlignment="1">
      <alignment/>
    </xf>
    <xf numFmtId="0" fontId="19" fillId="0" borderId="2" xfId="0" applyFont="1"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19" fillId="0" borderId="4" xfId="21" applyNumberFormat="1" applyFont="1" applyFill="1" applyBorder="1" applyAlignment="1" applyProtection="1">
      <alignment horizontal="center" vertical="center" wrapText="1"/>
      <protection locked="0"/>
    </xf>
    <xf numFmtId="0" fontId="19" fillId="0" borderId="3" xfId="21" applyNumberFormat="1" applyFont="1" applyFill="1" applyBorder="1" applyAlignment="1" applyProtection="1">
      <alignment horizontal="center" vertical="center" wrapText="1"/>
      <protection locked="0"/>
    </xf>
    <xf numFmtId="0" fontId="30" fillId="0" borderId="2" xfId="0" applyFont="1" applyFill="1" applyBorder="1" applyAlignment="1">
      <alignment horizontal="center" vertical="center" wrapText="1"/>
    </xf>
    <xf numFmtId="0" fontId="30" fillId="0" borderId="4" xfId="0" applyFont="1" applyFill="1" applyBorder="1" applyAlignment="1" applyProtection="1">
      <alignment horizontal="justify" vertical="center" wrapText="1"/>
      <protection locked="0"/>
    </xf>
    <xf numFmtId="14" fontId="30" fillId="0" borderId="4" xfId="0" applyNumberFormat="1"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0" fontId="22" fillId="0" borderId="4" xfId="0" applyFont="1" applyFill="1" applyBorder="1" applyAlignment="1">
      <alignment horizontal="center" vertical="center" textRotation="90" wrapText="1"/>
    </xf>
    <xf numFmtId="0" fontId="33" fillId="0" borderId="3" xfId="0" applyFont="1" applyFill="1" applyBorder="1" applyAlignment="1">
      <alignment horizontal="justify" vertical="center" wrapText="1"/>
    </xf>
    <xf numFmtId="0" fontId="32" fillId="0" borderId="4" xfId="0" applyFont="1" applyFill="1" applyBorder="1" applyAlignment="1" applyProtection="1">
      <alignment horizontal="justify" vertical="center" wrapText="1"/>
      <protection locked="0"/>
    </xf>
    <xf numFmtId="0" fontId="32" fillId="0" borderId="5"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32" fillId="0" borderId="2" xfId="0" applyFont="1" applyFill="1" applyBorder="1" applyAlignment="1">
      <alignment horizontal="left" vertical="center" wrapText="1"/>
    </xf>
    <xf numFmtId="0" fontId="34" fillId="0" borderId="4" xfId="0" applyFont="1" applyFill="1" applyBorder="1" applyAlignment="1">
      <alignment horizontal="center" vertical="center" textRotation="90" wrapText="1"/>
    </xf>
    <xf numFmtId="0" fontId="34" fillId="0" borderId="3" xfId="0" applyFont="1" applyFill="1" applyBorder="1" applyAlignment="1">
      <alignment horizontal="center" vertical="center" textRotation="90" wrapText="1"/>
    </xf>
    <xf numFmtId="0" fontId="22" fillId="0" borderId="2" xfId="0" applyFont="1" applyFill="1" applyBorder="1" applyAlignment="1">
      <alignment horizontal="center" vertical="center" textRotation="90" wrapText="1"/>
    </xf>
    <xf numFmtId="0" fontId="33" fillId="0" borderId="5" xfId="0" applyFont="1" applyFill="1" applyBorder="1" applyAlignment="1">
      <alignment/>
    </xf>
    <xf numFmtId="0" fontId="33" fillId="0" borderId="3" xfId="0" applyFont="1" applyFill="1" applyBorder="1" applyAlignment="1">
      <alignment/>
    </xf>
    <xf numFmtId="0" fontId="21" fillId="0" borderId="5"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29" fillId="0" borderId="2" xfId="0" applyFont="1" applyFill="1" applyBorder="1" applyAlignment="1" applyProtection="1">
      <alignment horizontal="justify" vertical="center" wrapText="1"/>
      <protection locked="0"/>
    </xf>
    <xf numFmtId="0" fontId="35" fillId="0" borderId="2" xfId="0" applyFont="1" applyFill="1" applyBorder="1" applyAlignment="1">
      <alignment horizontal="justify" vertical="center" wrapText="1"/>
    </xf>
    <xf numFmtId="0" fontId="20" fillId="0" borderId="4" xfId="0" applyNumberFormat="1" applyFont="1" applyFill="1" applyBorder="1" applyAlignment="1" applyProtection="1">
      <alignment horizontal="justify" vertical="center" wrapText="1"/>
      <protection locked="0"/>
    </xf>
    <xf numFmtId="0" fontId="0" fillId="0" borderId="3" xfId="0" applyFont="1" applyFill="1" applyBorder="1" applyAlignment="1" applyProtection="1">
      <alignment horizontal="justify" vertical="center" wrapText="1"/>
      <protection locked="0"/>
    </xf>
    <xf numFmtId="10" fontId="20" fillId="0" borderId="9" xfId="21" applyNumberFormat="1" applyFont="1" applyFill="1" applyBorder="1" applyAlignment="1" applyProtection="1">
      <alignment horizontal="justify" vertical="center" wrapText="1"/>
      <protection locked="0"/>
    </xf>
    <xf numFmtId="0" fontId="0" fillId="0" borderId="8" xfId="0" applyFont="1" applyFill="1" applyBorder="1" applyAlignment="1">
      <alignment horizontal="justify" vertical="center" wrapText="1"/>
    </xf>
    <xf numFmtId="10" fontId="20" fillId="0" borderId="10" xfId="21" applyNumberFormat="1" applyFont="1" applyFill="1" applyBorder="1" applyAlignment="1" applyProtection="1">
      <alignment horizontal="justify" vertical="center" wrapText="1"/>
      <protection locked="0"/>
    </xf>
    <xf numFmtId="0" fontId="20" fillId="0" borderId="2"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9" fillId="0" borderId="2" xfId="0" applyFont="1" applyFill="1" applyBorder="1" applyAlignment="1" applyProtection="1">
      <alignment horizontal="justify" vertical="center" wrapText="1"/>
      <protection locked="0"/>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3" xfId="0" applyFont="1" applyFill="1" applyBorder="1" applyAlignment="1">
      <alignment horizontal="center" vertical="center"/>
    </xf>
    <xf numFmtId="0" fontId="19" fillId="0" borderId="5" xfId="0" applyFont="1" applyFill="1" applyBorder="1" applyAlignment="1">
      <alignment horizontal="justify" vertical="center" wrapText="1"/>
    </xf>
    <xf numFmtId="0" fontId="4" fillId="0" borderId="3" xfId="0" applyFont="1" applyFill="1" applyBorder="1" applyAlignment="1">
      <alignment horizontal="justify" vertical="center" wrapText="1"/>
    </xf>
    <xf numFmtId="10" fontId="20" fillId="0" borderId="4" xfId="0" applyNumberFormat="1" applyFont="1" applyFill="1" applyBorder="1" applyAlignment="1" applyProtection="1">
      <alignment horizontal="center" vertical="center" wrapText="1"/>
      <protection locked="0"/>
    </xf>
    <xf numFmtId="10" fontId="20" fillId="0" borderId="3" xfId="0" applyNumberFormat="1" applyFont="1" applyFill="1" applyBorder="1" applyAlignment="1" applyProtection="1">
      <alignment horizontal="center" vertical="center" wrapText="1"/>
      <protection locked="0"/>
    </xf>
    <xf numFmtId="10" fontId="20" fillId="0" borderId="5" xfId="21"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justify" vertical="center"/>
      <protection locked="0"/>
    </xf>
    <xf numFmtId="0" fontId="21" fillId="0" borderId="5" xfId="0" applyNumberFormat="1" applyFont="1" applyFill="1" applyBorder="1" applyAlignment="1" applyProtection="1">
      <alignment horizontal="justify" vertical="center"/>
      <protection locked="0"/>
    </xf>
    <xf numFmtId="0" fontId="21" fillId="0" borderId="3" xfId="0" applyNumberFormat="1" applyFont="1" applyFill="1" applyBorder="1" applyAlignment="1" applyProtection="1">
      <alignment horizontal="justify" vertical="center"/>
      <protection locked="0"/>
    </xf>
    <xf numFmtId="0" fontId="20" fillId="0" borderId="4" xfId="21" applyNumberFormat="1" applyFont="1" applyFill="1" applyBorder="1" applyAlignment="1" applyProtection="1">
      <alignment horizontal="justify" vertical="center" wrapText="1"/>
      <protection locked="0"/>
    </xf>
    <xf numFmtId="0" fontId="21" fillId="0" borderId="3" xfId="0" applyFont="1" applyBorder="1" applyAlignment="1">
      <alignment horizontal="justify" vertical="center" wrapText="1"/>
    </xf>
    <xf numFmtId="0" fontId="20" fillId="0" borderId="4" xfId="0" applyFont="1" applyFill="1" applyBorder="1" applyAlignment="1" applyProtection="1">
      <alignment horizontal="justify" vertical="center" wrapText="1"/>
      <protection locked="0"/>
    </xf>
    <xf numFmtId="0" fontId="20" fillId="0" borderId="5" xfId="0" applyFont="1" applyFill="1" applyBorder="1" applyAlignment="1" applyProtection="1">
      <alignment horizontal="justify" vertical="center" wrapText="1"/>
      <protection locked="0"/>
    </xf>
    <xf numFmtId="0" fontId="20" fillId="0" borderId="3" xfId="0" applyFont="1" applyFill="1" applyBorder="1" applyAlignment="1" applyProtection="1">
      <alignment horizontal="justify" vertical="center" wrapText="1"/>
      <protection locked="0"/>
    </xf>
    <xf numFmtId="0" fontId="22" fillId="0" borderId="4" xfId="0" applyNumberFormat="1" applyFont="1" applyFill="1" applyBorder="1" applyAlignment="1" applyProtection="1">
      <alignment horizontal="justify" vertical="center"/>
      <protection locked="0"/>
    </xf>
    <xf numFmtId="0" fontId="22" fillId="0" borderId="5" xfId="0" applyNumberFormat="1" applyFont="1" applyFill="1" applyBorder="1" applyAlignment="1" applyProtection="1">
      <alignment horizontal="justify" vertical="center"/>
      <protection locked="0"/>
    </xf>
    <xf numFmtId="0" fontId="22" fillId="0" borderId="3" xfId="0" applyNumberFormat="1" applyFont="1" applyFill="1" applyBorder="1" applyAlignment="1" applyProtection="1">
      <alignment horizontal="justify" vertical="center"/>
      <protection locked="0"/>
    </xf>
    <xf numFmtId="0" fontId="0" fillId="0" borderId="3"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wrapText="1"/>
      <protection locked="0"/>
    </xf>
    <xf numFmtId="49" fontId="20" fillId="0" borderId="4" xfId="0" applyNumberFormat="1" applyFont="1" applyFill="1" applyBorder="1" applyAlignment="1" applyProtection="1">
      <alignment horizontal="center" vertical="center" wrapText="1"/>
      <protection locked="0"/>
    </xf>
    <xf numFmtId="49" fontId="20" fillId="0" borderId="5" xfId="0" applyNumberFormat="1" applyFont="1" applyFill="1" applyBorder="1" applyAlignment="1" applyProtection="1">
      <alignment horizontal="center" vertical="center" wrapText="1"/>
      <protection locked="0"/>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48" fillId="0" borderId="3" xfId="0" applyFont="1" applyFill="1" applyBorder="1" applyAlignment="1">
      <alignment horizontal="left" vertical="center" wrapText="1"/>
    </xf>
    <xf numFmtId="49" fontId="20" fillId="0" borderId="3" xfId="0" applyNumberFormat="1" applyFont="1" applyFill="1" applyBorder="1" applyAlignment="1" applyProtection="1">
      <alignment horizontal="center" vertical="center" wrapText="1"/>
      <protection locked="0"/>
    </xf>
    <xf numFmtId="0" fontId="0" fillId="0" borderId="3" xfId="0" applyFont="1" applyFill="1" applyBorder="1" applyAlignment="1">
      <alignment horizontal="justify" vertical="center" wrapText="1"/>
    </xf>
    <xf numFmtId="0" fontId="19" fillId="0" borderId="4" xfId="0" applyFont="1" applyFill="1" applyBorder="1" applyAlignment="1">
      <alignment horizontal="justify" vertical="center"/>
    </xf>
    <xf numFmtId="0" fontId="19" fillId="0" borderId="5" xfId="0" applyFont="1" applyFill="1" applyBorder="1" applyAlignment="1">
      <alignment horizontal="justify" vertical="center"/>
    </xf>
    <xf numFmtId="0" fontId="19" fillId="0" borderId="5" xfId="0" applyFont="1" applyFill="1" applyBorder="1" applyAlignment="1" applyProtection="1">
      <alignment horizontal="justify" vertical="center" wrapText="1"/>
      <protection locked="0"/>
    </xf>
    <xf numFmtId="1" fontId="30" fillId="0" borderId="4" xfId="21" applyNumberFormat="1" applyFont="1" applyFill="1" applyBorder="1" applyAlignment="1" applyProtection="1">
      <alignment horizontal="center" vertical="center" wrapText="1"/>
      <protection locked="0"/>
    </xf>
    <xf numFmtId="1" fontId="30" fillId="0" borderId="5" xfId="21" applyNumberFormat="1" applyFont="1" applyFill="1" applyBorder="1" applyAlignment="1" applyProtection="1">
      <alignment horizontal="center" vertical="center" wrapText="1"/>
      <protection locked="0"/>
    </xf>
    <xf numFmtId="1" fontId="30" fillId="0" borderId="3" xfId="21" applyNumberFormat="1" applyFont="1" applyFill="1" applyBorder="1" applyAlignment="1" applyProtection="1">
      <alignment horizontal="center" vertical="center" wrapText="1"/>
      <protection locked="0"/>
    </xf>
    <xf numFmtId="0" fontId="19" fillId="0" borderId="4" xfId="0" applyFont="1" applyFill="1" applyBorder="1" applyAlignment="1">
      <alignment vertical="center" textRotation="90" wrapText="1"/>
    </xf>
    <xf numFmtId="0" fontId="21" fillId="0" borderId="5" xfId="0" applyFont="1" applyFill="1" applyBorder="1" applyAlignment="1">
      <alignment vertical="center" textRotation="90" wrapText="1"/>
    </xf>
    <xf numFmtId="10" fontId="19" fillId="0" borderId="3" xfId="21" applyNumberFormat="1" applyFont="1" applyFill="1" applyBorder="1" applyAlignment="1" applyProtection="1">
      <alignment horizontal="center" vertical="center"/>
      <protection locked="0"/>
    </xf>
    <xf numFmtId="14" fontId="30" fillId="0" borderId="5" xfId="0" applyNumberFormat="1" applyFont="1" applyFill="1" applyBorder="1" applyAlignment="1">
      <alignment horizontal="center" vertical="center" wrapText="1"/>
    </xf>
    <xf numFmtId="10" fontId="32" fillId="0" borderId="4" xfId="21" applyNumberFormat="1" applyFont="1" applyFill="1" applyBorder="1" applyAlignment="1" applyProtection="1">
      <alignment horizontal="justify" vertical="center" wrapText="1"/>
      <protection locked="0"/>
    </xf>
    <xf numFmtId="10" fontId="32" fillId="0" borderId="3" xfId="21" applyNumberFormat="1" applyFont="1" applyFill="1" applyBorder="1" applyAlignment="1" applyProtection="1">
      <alignment horizontal="justify" vertical="center" wrapText="1"/>
      <protection locked="0"/>
    </xf>
    <xf numFmtId="0" fontId="47" fillId="0" borderId="4" xfId="0" applyFont="1" applyFill="1" applyBorder="1" applyAlignment="1">
      <alignment horizontal="justify" vertical="center" wrapText="1"/>
    </xf>
    <xf numFmtId="0" fontId="47" fillId="0" borderId="3" xfId="0" applyFont="1" applyFill="1" applyBorder="1" applyAlignment="1">
      <alignment horizontal="justify"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33" fillId="0" borderId="4" xfId="0" applyNumberFormat="1" applyFont="1" applyFill="1" applyBorder="1" applyAlignment="1" applyProtection="1">
      <alignment horizontal="justify" vertical="center"/>
      <protection locked="0"/>
    </xf>
    <xf numFmtId="0" fontId="33" fillId="0" borderId="5" xfId="0" applyNumberFormat="1" applyFont="1" applyFill="1" applyBorder="1" applyAlignment="1" applyProtection="1">
      <alignment horizontal="justify" vertical="center"/>
      <protection locked="0"/>
    </xf>
    <xf numFmtId="0" fontId="33" fillId="0" borderId="3" xfId="0" applyNumberFormat="1" applyFont="1" applyFill="1" applyBorder="1" applyAlignment="1" applyProtection="1">
      <alignment horizontal="justify" vertical="center"/>
      <protection locked="0"/>
    </xf>
    <xf numFmtId="0" fontId="48" fillId="0" borderId="5" xfId="0" applyNumberFormat="1" applyFont="1" applyFill="1" applyBorder="1" applyAlignment="1" applyProtection="1">
      <alignment horizontal="justify" vertical="center"/>
      <protection locked="0"/>
    </xf>
    <xf numFmtId="0" fontId="48" fillId="0" borderId="3" xfId="0" applyNumberFormat="1" applyFont="1" applyFill="1" applyBorder="1" applyAlignment="1" applyProtection="1">
      <alignment horizontal="justify" vertical="center"/>
      <protection locked="0"/>
    </xf>
    <xf numFmtId="0" fontId="33" fillId="0" borderId="3" xfId="0" applyFont="1" applyFill="1" applyBorder="1" applyAlignment="1">
      <alignment horizontal="justify" vertical="center"/>
    </xf>
    <xf numFmtId="0" fontId="19" fillId="0" borderId="2" xfId="0" applyFont="1" applyFill="1" applyBorder="1" applyAlignment="1">
      <alignment horizontal="justify" vertical="center" wrapText="1"/>
    </xf>
    <xf numFmtId="0" fontId="4" fillId="0" borderId="3" xfId="0" applyFont="1" applyFill="1" applyBorder="1" applyAlignment="1">
      <alignment horizontal="justify" vertical="center"/>
    </xf>
    <xf numFmtId="0" fontId="22" fillId="0" borderId="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justify" vertical="center"/>
      <protection locked="0"/>
    </xf>
    <xf numFmtId="0" fontId="22" fillId="0" borderId="5" xfId="0" applyFont="1" applyFill="1" applyBorder="1" applyAlignment="1" applyProtection="1">
      <alignment horizontal="justify" vertical="center"/>
      <protection locked="0"/>
    </xf>
    <xf numFmtId="0" fontId="22" fillId="0" borderId="3" xfId="0" applyFont="1" applyFill="1" applyBorder="1" applyAlignment="1" applyProtection="1">
      <alignment horizontal="justify" vertical="center"/>
      <protection locked="0"/>
    </xf>
    <xf numFmtId="0" fontId="33" fillId="0" borderId="4" xfId="0" applyFont="1" applyFill="1" applyBorder="1" applyAlignment="1">
      <alignment horizontal="justify" vertical="center" wrapText="1"/>
    </xf>
    <xf numFmtId="0" fontId="33" fillId="0" borderId="5" xfId="0" applyFont="1" applyFill="1" applyBorder="1" applyAlignment="1">
      <alignment horizontal="justify" vertical="center" wrapText="1"/>
    </xf>
    <xf numFmtId="0" fontId="20" fillId="0" borderId="3" xfId="0" applyNumberFormat="1" applyFont="1" applyFill="1" applyBorder="1" applyAlignment="1" applyProtection="1">
      <alignment horizontal="justify" vertical="center" wrapText="1"/>
      <protection locked="0"/>
    </xf>
    <xf numFmtId="10" fontId="20" fillId="0" borderId="4" xfId="21" applyNumberFormat="1" applyFont="1" applyFill="1" applyBorder="1" applyAlignment="1" applyProtection="1">
      <alignment horizontal="center" vertical="center" wrapText="1"/>
      <protection locked="0"/>
    </xf>
    <xf numFmtId="10" fontId="20" fillId="0" borderId="3" xfId="21"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justify" vertical="center" wrapText="1"/>
      <protection locked="0"/>
    </xf>
    <xf numFmtId="0" fontId="30" fillId="0" borderId="3" xfId="0" applyNumberFormat="1" applyFont="1" applyFill="1" applyBorder="1" applyAlignment="1" applyProtection="1">
      <alignment horizontal="justify" vertical="center" wrapText="1"/>
      <protection locked="0"/>
    </xf>
    <xf numFmtId="189" fontId="20" fillId="0" borderId="4" xfId="21" applyNumberFormat="1" applyFont="1" applyFill="1" applyBorder="1" applyAlignment="1" applyProtection="1">
      <alignment horizontal="center" vertical="center" wrapText="1"/>
      <protection locked="0"/>
    </xf>
    <xf numFmtId="189" fontId="20" fillId="0" borderId="3" xfId="21" applyNumberFormat="1" applyFont="1" applyFill="1" applyBorder="1" applyAlignment="1" applyProtection="1">
      <alignment horizontal="center" vertical="center" wrapText="1"/>
      <protection locked="0"/>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10" fontId="21" fillId="0" borderId="4" xfId="21" applyNumberFormat="1" applyFont="1" applyFill="1" applyBorder="1" applyAlignment="1" applyProtection="1">
      <alignment horizontal="center" vertical="center"/>
      <protection locked="0"/>
    </xf>
    <xf numFmtId="10" fontId="21" fillId="0" borderId="5" xfId="21" applyNumberFormat="1" applyFont="1" applyFill="1" applyBorder="1" applyAlignment="1" applyProtection="1">
      <alignment horizontal="center" vertical="center"/>
      <protection locked="0"/>
    </xf>
    <xf numFmtId="10" fontId="21" fillId="0" borderId="3" xfId="21" applyNumberFormat="1" applyFont="1" applyFill="1" applyBorder="1" applyAlignment="1" applyProtection="1">
      <alignment horizontal="center" vertical="center"/>
      <protection locked="0"/>
    </xf>
    <xf numFmtId="0" fontId="19" fillId="0" borderId="4" xfId="0" applyNumberFormat="1" applyFont="1" applyFill="1" applyBorder="1" applyAlignment="1" applyProtection="1">
      <alignment horizontal="justify" vertical="center"/>
      <protection locked="0"/>
    </xf>
    <xf numFmtId="0" fontId="19" fillId="0" borderId="5" xfId="0" applyNumberFormat="1" applyFont="1" applyFill="1" applyBorder="1" applyAlignment="1" applyProtection="1">
      <alignment horizontal="justify" vertical="center"/>
      <protection locked="0"/>
    </xf>
    <xf numFmtId="0" fontId="4" fillId="0" borderId="3" xfId="0" applyFont="1" applyFill="1" applyBorder="1" applyAlignment="1" applyProtection="1">
      <alignment horizontal="justify" vertical="center"/>
      <protection locked="0"/>
    </xf>
    <xf numFmtId="0" fontId="21" fillId="0" borderId="4"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10" fontId="30" fillId="0" borderId="4" xfId="21" applyNumberFormat="1" applyFont="1" applyFill="1" applyBorder="1" applyAlignment="1" applyProtection="1">
      <alignment horizontal="center" vertical="center" wrapText="1"/>
      <protection locked="0"/>
    </xf>
    <xf numFmtId="10" fontId="30" fillId="0" borderId="5" xfId="21"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justify" vertical="center"/>
      <protection locked="0"/>
    </xf>
    <xf numFmtId="0" fontId="20" fillId="0" borderId="5" xfId="0" applyNumberFormat="1" applyFont="1" applyFill="1" applyBorder="1" applyAlignment="1" applyProtection="1">
      <alignment horizontal="justify" vertical="center"/>
      <protection locked="0"/>
    </xf>
    <xf numFmtId="0" fontId="20" fillId="0" borderId="3" xfId="0" applyNumberFormat="1" applyFont="1" applyFill="1" applyBorder="1" applyAlignment="1" applyProtection="1">
      <alignment horizontal="justify" vertical="center"/>
      <protection locked="0"/>
    </xf>
    <xf numFmtId="1" fontId="20" fillId="0" borderId="5" xfId="21" applyNumberFormat="1" applyFont="1" applyFill="1" applyBorder="1" applyAlignment="1" applyProtection="1">
      <alignment horizontal="center" vertical="center"/>
      <protection locked="0"/>
    </xf>
    <xf numFmtId="0" fontId="30" fillId="0" borderId="4" xfId="0" applyNumberFormat="1" applyFont="1" applyFill="1" applyBorder="1" applyAlignment="1" applyProtection="1">
      <alignment horizontal="justify" vertical="center"/>
      <protection locked="0"/>
    </xf>
    <xf numFmtId="0" fontId="30" fillId="0" borderId="5" xfId="0" applyNumberFormat="1" applyFont="1" applyFill="1" applyBorder="1" applyAlignment="1" applyProtection="1">
      <alignment horizontal="justify" vertical="center"/>
      <protection locked="0"/>
    </xf>
    <xf numFmtId="0" fontId="30" fillId="0" borderId="3" xfId="0" applyNumberFormat="1" applyFont="1" applyFill="1" applyBorder="1" applyAlignment="1" applyProtection="1">
      <alignment horizontal="justify" vertical="center"/>
      <protection locked="0"/>
    </xf>
    <xf numFmtId="0" fontId="31" fillId="0" borderId="9" xfId="0" applyFont="1" applyFill="1" applyBorder="1" applyAlignment="1" applyProtection="1">
      <alignment horizontal="justify" vertical="center" wrapText="1"/>
      <protection locked="0"/>
    </xf>
    <xf numFmtId="0" fontId="31" fillId="0" borderId="8" xfId="0" applyFont="1" applyFill="1" applyBorder="1" applyAlignment="1">
      <alignment horizontal="justify" vertical="center" wrapText="1"/>
    </xf>
    <xf numFmtId="0" fontId="44" fillId="0" borderId="9" xfId="0" applyFont="1" applyFill="1" applyBorder="1" applyAlignment="1" applyProtection="1">
      <alignment horizontal="justify" vertical="center" wrapText="1"/>
      <protection locked="0"/>
    </xf>
    <xf numFmtId="0" fontId="44" fillId="0" borderId="8" xfId="0" applyFont="1" applyFill="1" applyBorder="1" applyAlignment="1">
      <alignment horizontal="justify" vertical="center" wrapText="1"/>
    </xf>
    <xf numFmtId="0" fontId="20" fillId="0" borderId="2" xfId="0" applyNumberFormat="1" applyFont="1" applyFill="1" applyBorder="1" applyAlignment="1" applyProtection="1">
      <alignment horizontal="justify" vertical="center" wrapText="1"/>
      <protection locked="0"/>
    </xf>
    <xf numFmtId="0" fontId="0" fillId="0" borderId="2" xfId="0" applyFill="1" applyBorder="1" applyAlignment="1">
      <alignment horizontal="justify" vertical="center"/>
    </xf>
    <xf numFmtId="0" fontId="50" fillId="0" borderId="2" xfId="0" applyFont="1" applyFill="1" applyBorder="1" applyAlignment="1" applyProtection="1">
      <alignment horizontal="justify" vertical="center" wrapText="1"/>
      <protection locked="0"/>
    </xf>
    <xf numFmtId="0" fontId="4" fillId="0" borderId="2" xfId="0" applyFont="1" applyBorder="1" applyAlignment="1">
      <alignment horizontal="justify" vertical="center" wrapText="1"/>
    </xf>
    <xf numFmtId="0" fontId="28" fillId="0" borderId="2" xfId="0" applyFont="1" applyFill="1" applyBorder="1" applyAlignment="1" applyProtection="1">
      <alignment horizontal="justify" vertical="center" wrapText="1"/>
      <protection locked="0"/>
    </xf>
    <xf numFmtId="0" fontId="0" fillId="0" borderId="2" xfId="0" applyBorder="1" applyAlignment="1">
      <alignment horizontal="justify" vertical="center" wrapText="1"/>
    </xf>
    <xf numFmtId="0" fontId="0" fillId="0" borderId="7" xfId="0" applyBorder="1" applyAlignment="1">
      <alignment horizontal="justify" vertical="center" wrapText="1"/>
    </xf>
    <xf numFmtId="0" fontId="20" fillId="0" borderId="8" xfId="0" applyFont="1" applyFill="1"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4" fillId="0" borderId="8" xfId="0" applyFont="1" applyBorder="1" applyAlignment="1">
      <alignment horizontal="justify" vertical="center" wrapText="1"/>
    </xf>
    <xf numFmtId="0" fontId="46" fillId="0" borderId="9" xfId="0" applyFont="1" applyFill="1" applyBorder="1" applyAlignment="1" applyProtection="1">
      <alignment horizontal="justify" vertical="center" wrapText="1"/>
      <protection locked="0"/>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45" fillId="0" borderId="2" xfId="0" applyFont="1"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08"/>
  <sheetViews>
    <sheetView tabSelected="1" zoomScale="15" zoomScaleNormal="15" workbookViewId="0" topLeftCell="A1">
      <pane ySplit="9" topLeftCell="BM10" activePane="bottomLeft" state="frozen"/>
      <selection pane="topLeft" activeCell="G1" sqref="G1"/>
      <selection pane="bottomLeft" activeCell="A10" sqref="A10:A13"/>
    </sheetView>
  </sheetViews>
  <sheetFormatPr defaultColWidth="11.421875" defaultRowHeight="12.75"/>
  <cols>
    <col min="1" max="1" width="16.7109375" style="35" customWidth="1"/>
    <col min="2" max="2" width="48.7109375" style="38" customWidth="1"/>
    <col min="3" max="3" width="32.28125" style="38" customWidth="1"/>
    <col min="4" max="4" width="88.00390625" style="35" customWidth="1"/>
    <col min="5" max="5" width="45.8515625" style="35" customWidth="1"/>
    <col min="6" max="6" width="78.7109375" style="35" customWidth="1"/>
    <col min="7" max="7" width="127.28125" style="35" customWidth="1"/>
    <col min="8" max="8" width="45.421875" style="35" customWidth="1"/>
    <col min="9" max="9" width="50.421875" style="35" customWidth="1"/>
    <col min="10" max="10" width="87.140625" style="35" customWidth="1"/>
    <col min="11" max="11" width="53.8515625" style="35" customWidth="1"/>
    <col min="12" max="12" width="255.28125" style="35" customWidth="1"/>
    <col min="13" max="13" width="42.28125" style="35" customWidth="1"/>
    <col min="14" max="14" width="46.140625" style="35" customWidth="1"/>
    <col min="15" max="15" width="15.00390625" style="35" customWidth="1"/>
    <col min="16" max="16" width="18.28125" style="35" customWidth="1"/>
    <col min="17" max="17" width="34.421875" style="35" customWidth="1"/>
    <col min="18" max="18" width="254.8515625" style="35" customWidth="1"/>
    <col min="19" max="19" width="255.00390625" style="35" customWidth="1"/>
    <col min="20" max="20" width="9.28125" style="35" customWidth="1"/>
    <col min="21" max="16384" width="11.421875" style="35" customWidth="1"/>
  </cols>
  <sheetData>
    <row r="1" spans="1:18" s="10" customFormat="1" ht="60">
      <c r="A1" s="256" t="s">
        <v>21</v>
      </c>
      <c r="B1" s="256"/>
      <c r="C1" s="256"/>
      <c r="D1" s="256"/>
      <c r="E1" s="256"/>
      <c r="F1" s="256"/>
      <c r="G1" s="256"/>
      <c r="H1" s="256"/>
      <c r="I1" s="256"/>
      <c r="J1" s="256"/>
      <c r="K1" s="256"/>
      <c r="L1" s="256"/>
      <c r="M1" s="256"/>
      <c r="N1" s="256"/>
      <c r="O1" s="256"/>
      <c r="P1" s="14"/>
      <c r="Q1" s="15"/>
      <c r="R1" s="15"/>
    </row>
    <row r="2" spans="1:18" s="10" customFormat="1" ht="60">
      <c r="A2" s="256" t="s">
        <v>331</v>
      </c>
      <c r="B2" s="256"/>
      <c r="C2" s="256"/>
      <c r="D2" s="256"/>
      <c r="E2" s="256"/>
      <c r="F2" s="256"/>
      <c r="G2" s="256"/>
      <c r="H2" s="256"/>
      <c r="I2" s="256"/>
      <c r="J2" s="256"/>
      <c r="K2" s="256"/>
      <c r="L2" s="256"/>
      <c r="M2" s="256"/>
      <c r="N2" s="256"/>
      <c r="O2" s="256"/>
      <c r="P2" s="14"/>
      <c r="Q2" s="15"/>
      <c r="R2" s="15"/>
    </row>
    <row r="3" spans="1:18" s="11" customFormat="1" ht="60">
      <c r="A3" s="256" t="s">
        <v>337</v>
      </c>
      <c r="B3" s="256"/>
      <c r="C3" s="256"/>
      <c r="D3" s="256"/>
      <c r="E3" s="256"/>
      <c r="F3" s="256"/>
      <c r="G3" s="256"/>
      <c r="H3" s="256"/>
      <c r="I3" s="256"/>
      <c r="J3" s="256"/>
      <c r="K3" s="256"/>
      <c r="L3" s="256"/>
      <c r="M3" s="256"/>
      <c r="N3" s="256"/>
      <c r="O3" s="256"/>
      <c r="P3" s="14"/>
      <c r="Q3" s="16"/>
      <c r="R3" s="16"/>
    </row>
    <row r="4" spans="1:18" s="11" customFormat="1" ht="60">
      <c r="A4" s="259" t="s">
        <v>109</v>
      </c>
      <c r="B4" s="259"/>
      <c r="C4" s="259"/>
      <c r="D4" s="259"/>
      <c r="E4" s="259"/>
      <c r="F4" s="259"/>
      <c r="G4" s="259"/>
      <c r="H4" s="259"/>
      <c r="I4" s="259"/>
      <c r="J4" s="259"/>
      <c r="K4" s="259"/>
      <c r="L4" s="259"/>
      <c r="M4" s="259"/>
      <c r="N4" s="259"/>
      <c r="O4" s="259"/>
      <c r="P4" s="259"/>
      <c r="Q4" s="16"/>
      <c r="R4" s="16"/>
    </row>
    <row r="5" spans="2:18" s="11" customFormat="1" ht="41.25">
      <c r="B5" s="13"/>
      <c r="C5" s="13"/>
      <c r="D5" s="13"/>
      <c r="E5" s="13"/>
      <c r="F5" s="13"/>
      <c r="G5" s="12"/>
      <c r="H5" s="12"/>
      <c r="I5" s="12"/>
      <c r="J5" s="12"/>
      <c r="K5" s="293" t="s">
        <v>125</v>
      </c>
      <c r="L5" s="293"/>
      <c r="M5" s="293"/>
      <c r="N5" s="293"/>
      <c r="O5" s="293" t="s">
        <v>352</v>
      </c>
      <c r="P5" s="293"/>
      <c r="Q5" s="293"/>
      <c r="R5" s="294"/>
    </row>
    <row r="6" spans="1:19" s="11" customFormat="1" ht="210.75" customHeight="1">
      <c r="A6" s="257" t="s">
        <v>338</v>
      </c>
      <c r="B6" s="257" t="s">
        <v>339</v>
      </c>
      <c r="C6" s="214" t="s">
        <v>521</v>
      </c>
      <c r="D6" s="214" t="s">
        <v>340</v>
      </c>
      <c r="E6" s="249" t="s">
        <v>344</v>
      </c>
      <c r="F6" s="214" t="s">
        <v>214</v>
      </c>
      <c r="G6" s="214" t="s">
        <v>458</v>
      </c>
      <c r="H6" s="249" t="s">
        <v>341</v>
      </c>
      <c r="I6" s="214" t="s">
        <v>452</v>
      </c>
      <c r="J6" s="214" t="s">
        <v>455</v>
      </c>
      <c r="K6" s="214" t="s">
        <v>22</v>
      </c>
      <c r="L6" s="214" t="s">
        <v>87</v>
      </c>
      <c r="M6" s="214" t="s">
        <v>356</v>
      </c>
      <c r="N6" s="214" t="s">
        <v>357</v>
      </c>
      <c r="O6" s="214" t="s">
        <v>410</v>
      </c>
      <c r="P6" s="303"/>
      <c r="Q6" s="303"/>
      <c r="R6" s="214" t="s">
        <v>499</v>
      </c>
      <c r="S6" s="214"/>
    </row>
    <row r="7" spans="1:19" s="11" customFormat="1" ht="175.5" customHeight="1">
      <c r="A7" s="258"/>
      <c r="B7" s="258"/>
      <c r="C7" s="242"/>
      <c r="D7" s="242"/>
      <c r="E7" s="250"/>
      <c r="F7" s="214"/>
      <c r="G7" s="214"/>
      <c r="H7" s="250"/>
      <c r="I7" s="214"/>
      <c r="J7" s="214"/>
      <c r="K7" s="214"/>
      <c r="L7" s="214"/>
      <c r="M7" s="214"/>
      <c r="N7" s="214"/>
      <c r="O7" s="303"/>
      <c r="P7" s="303"/>
      <c r="Q7" s="303"/>
      <c r="R7" s="214"/>
      <c r="S7" s="214"/>
    </row>
    <row r="8" spans="1:19" s="11" customFormat="1" ht="144.75" customHeight="1">
      <c r="A8" s="258"/>
      <c r="B8" s="258"/>
      <c r="C8" s="242"/>
      <c r="D8" s="242"/>
      <c r="E8" s="250"/>
      <c r="F8" s="214"/>
      <c r="G8" s="214"/>
      <c r="H8" s="250"/>
      <c r="I8" s="214"/>
      <c r="J8" s="214"/>
      <c r="K8" s="214"/>
      <c r="L8" s="214"/>
      <c r="M8" s="214"/>
      <c r="N8" s="214"/>
      <c r="O8" s="304" t="s">
        <v>358</v>
      </c>
      <c r="P8" s="304" t="s">
        <v>359</v>
      </c>
      <c r="Q8" s="304" t="s">
        <v>360</v>
      </c>
      <c r="R8" s="214"/>
      <c r="S8" s="214"/>
    </row>
    <row r="9" spans="1:19" s="10" customFormat="1" ht="164.25" customHeight="1">
      <c r="A9" s="258" t="s">
        <v>338</v>
      </c>
      <c r="B9" s="258" t="s">
        <v>353</v>
      </c>
      <c r="C9" s="242"/>
      <c r="D9" s="242" t="s">
        <v>340</v>
      </c>
      <c r="E9" s="251"/>
      <c r="F9" s="214"/>
      <c r="G9" s="214"/>
      <c r="H9" s="251"/>
      <c r="I9" s="214" t="s">
        <v>342</v>
      </c>
      <c r="J9" s="214" t="s">
        <v>343</v>
      </c>
      <c r="K9" s="214" t="s">
        <v>354</v>
      </c>
      <c r="L9" s="214" t="s">
        <v>355</v>
      </c>
      <c r="M9" s="214"/>
      <c r="N9" s="214" t="s">
        <v>357</v>
      </c>
      <c r="O9" s="305"/>
      <c r="P9" s="305"/>
      <c r="Q9" s="305"/>
      <c r="R9" s="214"/>
      <c r="S9" s="214"/>
    </row>
    <row r="10" spans="1:19" ht="409.5" customHeight="1">
      <c r="A10" s="235">
        <v>1</v>
      </c>
      <c r="B10" s="260" t="s">
        <v>179</v>
      </c>
      <c r="C10" s="260" t="s">
        <v>502</v>
      </c>
      <c r="D10" s="152" t="s">
        <v>361</v>
      </c>
      <c r="E10" s="216" t="s">
        <v>373</v>
      </c>
      <c r="F10" s="243" t="s">
        <v>307</v>
      </c>
      <c r="G10" s="63" t="s">
        <v>281</v>
      </c>
      <c r="H10" s="64" t="s">
        <v>451</v>
      </c>
      <c r="I10" s="94" t="s">
        <v>508</v>
      </c>
      <c r="J10" s="64" t="s">
        <v>108</v>
      </c>
      <c r="K10" s="48">
        <v>1</v>
      </c>
      <c r="L10" s="69" t="s">
        <v>144</v>
      </c>
      <c r="M10" s="216" t="s">
        <v>373</v>
      </c>
      <c r="N10" s="178" t="s">
        <v>359</v>
      </c>
      <c r="O10" s="20" t="s">
        <v>517</v>
      </c>
      <c r="P10" s="19"/>
      <c r="Q10" s="20"/>
      <c r="R10" s="130" t="s">
        <v>320</v>
      </c>
      <c r="S10" s="131"/>
    </row>
    <row r="11" spans="1:19" ht="408.75" customHeight="1">
      <c r="A11" s="235"/>
      <c r="B11" s="261"/>
      <c r="C11" s="261"/>
      <c r="D11" s="152"/>
      <c r="E11" s="216"/>
      <c r="F11" s="244"/>
      <c r="G11" s="34" t="s">
        <v>282</v>
      </c>
      <c r="H11" s="95" t="s">
        <v>454</v>
      </c>
      <c r="I11" s="96" t="s">
        <v>453</v>
      </c>
      <c r="J11" s="34" t="s">
        <v>520</v>
      </c>
      <c r="K11" s="46">
        <f>0/242</f>
        <v>0</v>
      </c>
      <c r="L11" s="69" t="s">
        <v>23</v>
      </c>
      <c r="M11" s="216"/>
      <c r="N11" s="190"/>
      <c r="O11" s="71" t="s">
        <v>517</v>
      </c>
      <c r="P11" s="71" t="s">
        <v>517</v>
      </c>
      <c r="Q11" s="71"/>
      <c r="R11" s="130" t="s">
        <v>145</v>
      </c>
      <c r="S11" s="131"/>
    </row>
    <row r="12" spans="1:19" ht="240" customHeight="1">
      <c r="A12" s="235"/>
      <c r="B12" s="261"/>
      <c r="C12" s="261"/>
      <c r="D12" s="152"/>
      <c r="E12" s="216"/>
      <c r="F12" s="244"/>
      <c r="G12" s="275" t="s">
        <v>63</v>
      </c>
      <c r="H12" s="275" t="s">
        <v>457</v>
      </c>
      <c r="I12" s="276" t="s">
        <v>456</v>
      </c>
      <c r="J12" s="168" t="s">
        <v>70</v>
      </c>
      <c r="K12" s="180">
        <f>43/43</f>
        <v>1</v>
      </c>
      <c r="L12" s="297" t="s">
        <v>146</v>
      </c>
      <c r="M12" s="216"/>
      <c r="N12" s="190"/>
      <c r="O12" s="155"/>
      <c r="P12" s="155"/>
      <c r="Q12" s="155" t="s">
        <v>517</v>
      </c>
      <c r="R12" s="170" t="s">
        <v>229</v>
      </c>
      <c r="S12" s="171"/>
    </row>
    <row r="13" spans="1:19" ht="409.5" customHeight="1">
      <c r="A13" s="235"/>
      <c r="B13" s="261"/>
      <c r="C13" s="264"/>
      <c r="D13" s="152"/>
      <c r="E13" s="216"/>
      <c r="F13" s="245"/>
      <c r="G13" s="137"/>
      <c r="H13" s="137" t="s">
        <v>457</v>
      </c>
      <c r="I13" s="277"/>
      <c r="J13" s="169"/>
      <c r="K13" s="181"/>
      <c r="L13" s="298"/>
      <c r="M13" s="216"/>
      <c r="N13" s="179"/>
      <c r="O13" s="156"/>
      <c r="P13" s="156"/>
      <c r="Q13" s="156"/>
      <c r="R13" s="193"/>
      <c r="S13" s="194"/>
    </row>
    <row r="14" spans="1:19" ht="409.5" customHeight="1">
      <c r="A14" s="17">
        <v>2</v>
      </c>
      <c r="B14" s="262"/>
      <c r="C14" s="22" t="s">
        <v>412</v>
      </c>
      <c r="D14" s="39" t="s">
        <v>309</v>
      </c>
      <c r="E14" s="18" t="s">
        <v>373</v>
      </c>
      <c r="F14" s="107" t="s">
        <v>468</v>
      </c>
      <c r="G14" s="118" t="s">
        <v>366</v>
      </c>
      <c r="H14" s="64" t="s">
        <v>69</v>
      </c>
      <c r="I14" s="75" t="s">
        <v>459</v>
      </c>
      <c r="J14" s="64" t="s">
        <v>367</v>
      </c>
      <c r="K14" s="46">
        <f>0/19568</f>
        <v>0</v>
      </c>
      <c r="L14" s="23" t="s">
        <v>147</v>
      </c>
      <c r="M14" s="18" t="s">
        <v>373</v>
      </c>
      <c r="N14" s="24" t="s">
        <v>359</v>
      </c>
      <c r="O14" s="20" t="s">
        <v>517</v>
      </c>
      <c r="P14" s="20" t="s">
        <v>517</v>
      </c>
      <c r="Q14" s="20"/>
      <c r="R14" s="130" t="s">
        <v>24</v>
      </c>
      <c r="S14" s="131"/>
    </row>
    <row r="15" spans="1:19" ht="409.5" customHeight="1">
      <c r="A15" s="144">
        <v>3</v>
      </c>
      <c r="B15" s="262"/>
      <c r="C15" s="260" t="s">
        <v>318</v>
      </c>
      <c r="D15" s="141" t="s">
        <v>319</v>
      </c>
      <c r="E15" s="157" t="s">
        <v>362</v>
      </c>
      <c r="F15" s="246" t="s">
        <v>216</v>
      </c>
      <c r="G15" s="166" t="s">
        <v>56</v>
      </c>
      <c r="H15" s="166" t="s">
        <v>126</v>
      </c>
      <c r="I15" s="168" t="s">
        <v>508</v>
      </c>
      <c r="J15" s="64" t="s">
        <v>437</v>
      </c>
      <c r="K15" s="46">
        <v>0</v>
      </c>
      <c r="L15" s="221" t="s">
        <v>42</v>
      </c>
      <c r="M15" s="219" t="s">
        <v>362</v>
      </c>
      <c r="N15" s="217" t="s">
        <v>359</v>
      </c>
      <c r="O15" s="155"/>
      <c r="P15" s="155" t="s">
        <v>517</v>
      </c>
      <c r="Q15" s="155"/>
      <c r="R15" s="170" t="s">
        <v>215</v>
      </c>
      <c r="S15" s="143"/>
    </row>
    <row r="16" spans="1:19" ht="408.75" customHeight="1">
      <c r="A16" s="265"/>
      <c r="B16" s="262"/>
      <c r="C16" s="261"/>
      <c r="D16" s="142"/>
      <c r="E16" s="158"/>
      <c r="F16" s="247"/>
      <c r="G16" s="228"/>
      <c r="H16" s="167"/>
      <c r="I16" s="169"/>
      <c r="J16" s="65" t="s">
        <v>57</v>
      </c>
      <c r="K16" s="59">
        <v>0</v>
      </c>
      <c r="L16" s="222"/>
      <c r="M16" s="220"/>
      <c r="N16" s="218"/>
      <c r="O16" s="156"/>
      <c r="P16" s="156"/>
      <c r="Q16" s="156"/>
      <c r="R16" s="170" t="s">
        <v>321</v>
      </c>
      <c r="S16" s="143"/>
    </row>
    <row r="17" spans="1:19" ht="409.5" customHeight="1">
      <c r="A17" s="265"/>
      <c r="B17" s="262"/>
      <c r="C17" s="261"/>
      <c r="D17" s="142"/>
      <c r="E17" s="158"/>
      <c r="F17" s="247"/>
      <c r="G17" s="228"/>
      <c r="H17" s="64" t="s">
        <v>126</v>
      </c>
      <c r="I17" s="75" t="s">
        <v>286</v>
      </c>
      <c r="J17" s="64" t="s">
        <v>291</v>
      </c>
      <c r="K17" s="46">
        <v>0</v>
      </c>
      <c r="L17" s="223"/>
      <c r="M17" s="220"/>
      <c r="N17" s="218"/>
      <c r="O17" s="20"/>
      <c r="P17" s="20" t="s">
        <v>517</v>
      </c>
      <c r="Q17" s="20"/>
      <c r="R17" s="196" t="s">
        <v>217</v>
      </c>
      <c r="S17" s="211"/>
    </row>
    <row r="18" spans="1:19" ht="302.25" customHeight="1">
      <c r="A18" s="265"/>
      <c r="B18" s="262"/>
      <c r="C18" s="261"/>
      <c r="D18" s="142"/>
      <c r="E18" s="158"/>
      <c r="F18" s="247"/>
      <c r="G18" s="228"/>
      <c r="H18" s="166" t="s">
        <v>126</v>
      </c>
      <c r="I18" s="168" t="s">
        <v>507</v>
      </c>
      <c r="J18" s="64" t="s">
        <v>58</v>
      </c>
      <c r="K18" s="29">
        <f>2/5</f>
        <v>0.4</v>
      </c>
      <c r="L18" s="221" t="s">
        <v>25</v>
      </c>
      <c r="M18" s="220"/>
      <c r="N18" s="218"/>
      <c r="O18" s="210"/>
      <c r="P18" s="210" t="s">
        <v>517</v>
      </c>
      <c r="Q18" s="210"/>
      <c r="R18" s="196" t="s">
        <v>52</v>
      </c>
      <c r="S18" s="211"/>
    </row>
    <row r="19" spans="1:19" ht="282.75" customHeight="1">
      <c r="A19" s="266"/>
      <c r="B19" s="263"/>
      <c r="C19" s="264"/>
      <c r="D19" s="142"/>
      <c r="E19" s="158"/>
      <c r="F19" s="248"/>
      <c r="G19" s="167"/>
      <c r="H19" s="167" t="s">
        <v>439</v>
      </c>
      <c r="I19" s="169" t="s">
        <v>440</v>
      </c>
      <c r="J19" s="64" t="s">
        <v>374</v>
      </c>
      <c r="K19" s="29">
        <f>658/675</f>
        <v>0.9748148148148148</v>
      </c>
      <c r="L19" s="224"/>
      <c r="M19" s="220"/>
      <c r="N19" s="218"/>
      <c r="O19" s="156"/>
      <c r="P19" s="156"/>
      <c r="Q19" s="156"/>
      <c r="R19" s="196" t="s">
        <v>218</v>
      </c>
      <c r="S19" s="212"/>
    </row>
    <row r="20" spans="1:19" ht="409.5" customHeight="1">
      <c r="A20" s="17">
        <v>4</v>
      </c>
      <c r="B20" s="260" t="s">
        <v>411</v>
      </c>
      <c r="C20" s="260" t="s">
        <v>503</v>
      </c>
      <c r="D20" s="39" t="s">
        <v>310</v>
      </c>
      <c r="E20" s="18" t="s">
        <v>71</v>
      </c>
      <c r="F20" s="17" t="s">
        <v>469</v>
      </c>
      <c r="G20" s="64" t="s">
        <v>460</v>
      </c>
      <c r="H20" s="64" t="s">
        <v>368</v>
      </c>
      <c r="I20" s="75" t="s">
        <v>474</v>
      </c>
      <c r="J20" s="64" t="s">
        <v>292</v>
      </c>
      <c r="K20" s="58">
        <f>14/83</f>
        <v>0.1686746987951807</v>
      </c>
      <c r="L20" s="53" t="s">
        <v>228</v>
      </c>
      <c r="M20" s="18" t="s">
        <v>71</v>
      </c>
      <c r="N20" s="24" t="s">
        <v>359</v>
      </c>
      <c r="O20" s="73" t="s">
        <v>517</v>
      </c>
      <c r="P20" s="73"/>
      <c r="Q20" s="73"/>
      <c r="R20" s="130" t="s">
        <v>54</v>
      </c>
      <c r="S20" s="131"/>
    </row>
    <row r="21" spans="1:19" ht="312" customHeight="1">
      <c r="A21" s="235">
        <v>5</v>
      </c>
      <c r="B21" s="267"/>
      <c r="C21" s="262"/>
      <c r="D21" s="152" t="s">
        <v>180</v>
      </c>
      <c r="E21" s="216" t="s">
        <v>71</v>
      </c>
      <c r="F21" s="235" t="s">
        <v>471</v>
      </c>
      <c r="G21" s="64" t="s">
        <v>442</v>
      </c>
      <c r="H21" s="64" t="s">
        <v>369</v>
      </c>
      <c r="I21" s="75" t="s">
        <v>438</v>
      </c>
      <c r="J21" s="229" t="s">
        <v>181</v>
      </c>
      <c r="K21" s="46" t="s">
        <v>438</v>
      </c>
      <c r="L21" s="44" t="s">
        <v>317</v>
      </c>
      <c r="M21" s="216" t="s">
        <v>71</v>
      </c>
      <c r="N21" s="215" t="s">
        <v>359</v>
      </c>
      <c r="O21" s="20"/>
      <c r="P21" s="20"/>
      <c r="Q21" s="20" t="s">
        <v>517</v>
      </c>
      <c r="R21" s="130" t="s">
        <v>438</v>
      </c>
      <c r="S21" s="131"/>
    </row>
    <row r="22" spans="1:19" ht="213" customHeight="1">
      <c r="A22" s="235"/>
      <c r="B22" s="267"/>
      <c r="C22" s="262"/>
      <c r="D22" s="152"/>
      <c r="E22" s="216"/>
      <c r="F22" s="235"/>
      <c r="G22" s="64" t="s">
        <v>443</v>
      </c>
      <c r="H22" s="64" t="s">
        <v>444</v>
      </c>
      <c r="I22" s="75" t="s">
        <v>438</v>
      </c>
      <c r="J22" s="229"/>
      <c r="K22" s="46" t="s">
        <v>438</v>
      </c>
      <c r="L22" s="44" t="s">
        <v>317</v>
      </c>
      <c r="M22" s="216"/>
      <c r="N22" s="215"/>
      <c r="O22" s="20"/>
      <c r="P22" s="20"/>
      <c r="Q22" s="20" t="s">
        <v>517</v>
      </c>
      <c r="R22" s="130" t="s">
        <v>438</v>
      </c>
      <c r="S22" s="131"/>
    </row>
    <row r="23" spans="1:19" ht="408" customHeight="1">
      <c r="A23" s="235"/>
      <c r="B23" s="267"/>
      <c r="C23" s="262"/>
      <c r="D23" s="152"/>
      <c r="E23" s="216"/>
      <c r="F23" s="235"/>
      <c r="G23" s="64" t="s">
        <v>182</v>
      </c>
      <c r="H23" s="64" t="s">
        <v>370</v>
      </c>
      <c r="I23" s="75" t="s">
        <v>509</v>
      </c>
      <c r="J23" s="229"/>
      <c r="K23" s="46">
        <v>0.8</v>
      </c>
      <c r="L23" s="43"/>
      <c r="M23" s="216"/>
      <c r="N23" s="215"/>
      <c r="O23" s="20"/>
      <c r="P23" s="20" t="s">
        <v>517</v>
      </c>
      <c r="Q23" s="19"/>
      <c r="R23" s="151" t="s">
        <v>148</v>
      </c>
      <c r="S23" s="176"/>
    </row>
    <row r="24" spans="1:19" ht="408" customHeight="1">
      <c r="A24" s="235"/>
      <c r="B24" s="267"/>
      <c r="C24" s="262"/>
      <c r="D24" s="152"/>
      <c r="E24" s="216"/>
      <c r="F24" s="235"/>
      <c r="G24" s="64" t="s">
        <v>445</v>
      </c>
      <c r="H24" s="64" t="s">
        <v>198</v>
      </c>
      <c r="I24" s="97" t="s">
        <v>472</v>
      </c>
      <c r="J24" s="229"/>
      <c r="K24" s="46">
        <v>0</v>
      </c>
      <c r="L24" s="53" t="s">
        <v>254</v>
      </c>
      <c r="M24" s="216"/>
      <c r="N24" s="215"/>
      <c r="O24" s="19"/>
      <c r="P24" s="20" t="s">
        <v>517</v>
      </c>
      <c r="Q24" s="20"/>
      <c r="R24" s="130" t="s">
        <v>199</v>
      </c>
      <c r="S24" s="195"/>
    </row>
    <row r="25" spans="1:19" ht="279" customHeight="1">
      <c r="A25" s="235"/>
      <c r="B25" s="267"/>
      <c r="C25" s="262"/>
      <c r="D25" s="152"/>
      <c r="E25" s="216"/>
      <c r="F25" s="235"/>
      <c r="G25" s="64" t="s">
        <v>207</v>
      </c>
      <c r="H25" s="64" t="s">
        <v>446</v>
      </c>
      <c r="I25" s="97" t="s">
        <v>508</v>
      </c>
      <c r="J25" s="64" t="s">
        <v>390</v>
      </c>
      <c r="K25" s="46">
        <v>0</v>
      </c>
      <c r="L25" s="27" t="s">
        <v>255</v>
      </c>
      <c r="M25" s="216"/>
      <c r="N25" s="215"/>
      <c r="O25" s="19"/>
      <c r="P25" s="20" t="s">
        <v>517</v>
      </c>
      <c r="Q25" s="20"/>
      <c r="R25" s="130" t="s">
        <v>200</v>
      </c>
      <c r="S25" s="131"/>
    </row>
    <row r="26" spans="1:19" ht="408.75" customHeight="1">
      <c r="A26" s="235"/>
      <c r="B26" s="268"/>
      <c r="C26" s="263"/>
      <c r="D26" s="152"/>
      <c r="E26" s="216"/>
      <c r="F26" s="235"/>
      <c r="G26" s="64" t="s">
        <v>391</v>
      </c>
      <c r="H26" s="64" t="s">
        <v>208</v>
      </c>
      <c r="I26" s="75" t="s">
        <v>470</v>
      </c>
      <c r="J26" s="64" t="s">
        <v>392</v>
      </c>
      <c r="K26" s="46" t="s">
        <v>438</v>
      </c>
      <c r="L26" s="23" t="s">
        <v>256</v>
      </c>
      <c r="M26" s="216"/>
      <c r="N26" s="215"/>
      <c r="O26" s="19"/>
      <c r="P26" s="20" t="s">
        <v>517</v>
      </c>
      <c r="Q26" s="20"/>
      <c r="R26" s="130" t="s">
        <v>201</v>
      </c>
      <c r="S26" s="131"/>
    </row>
    <row r="27" spans="1:19" ht="409.5" customHeight="1">
      <c r="A27" s="144">
        <v>6</v>
      </c>
      <c r="B27" s="278" t="s">
        <v>504</v>
      </c>
      <c r="C27" s="260" t="s">
        <v>103</v>
      </c>
      <c r="D27" s="141" t="s">
        <v>393</v>
      </c>
      <c r="E27" s="157" t="s">
        <v>362</v>
      </c>
      <c r="F27" s="144" t="s">
        <v>471</v>
      </c>
      <c r="G27" s="64" t="s">
        <v>86</v>
      </c>
      <c r="H27" s="66" t="s">
        <v>394</v>
      </c>
      <c r="I27" s="75" t="s">
        <v>472</v>
      </c>
      <c r="J27" s="64" t="s">
        <v>395</v>
      </c>
      <c r="K27" s="47"/>
      <c r="L27" s="43" t="s">
        <v>317</v>
      </c>
      <c r="M27" s="330" t="s">
        <v>373</v>
      </c>
      <c r="N27" s="186" t="s">
        <v>359</v>
      </c>
      <c r="O27" s="17"/>
      <c r="P27" s="17"/>
      <c r="Q27" s="17" t="s">
        <v>517</v>
      </c>
      <c r="R27" s="130" t="s">
        <v>428</v>
      </c>
      <c r="S27" s="131"/>
    </row>
    <row r="28" spans="1:19" ht="409.5" customHeight="1">
      <c r="A28" s="138"/>
      <c r="B28" s="262"/>
      <c r="C28" s="262"/>
      <c r="D28" s="142"/>
      <c r="E28" s="158"/>
      <c r="F28" s="138"/>
      <c r="G28" s="166" t="s">
        <v>88</v>
      </c>
      <c r="H28" s="166" t="s">
        <v>394</v>
      </c>
      <c r="I28" s="168" t="s">
        <v>526</v>
      </c>
      <c r="J28" s="166" t="s">
        <v>59</v>
      </c>
      <c r="K28" s="148">
        <v>0.85</v>
      </c>
      <c r="L28" s="153" t="s">
        <v>257</v>
      </c>
      <c r="M28" s="331"/>
      <c r="N28" s="213"/>
      <c r="O28" s="144"/>
      <c r="P28" s="144" t="s">
        <v>517</v>
      </c>
      <c r="Q28" s="144"/>
      <c r="R28" s="170" t="s">
        <v>151</v>
      </c>
      <c r="S28" s="171"/>
    </row>
    <row r="29" spans="1:19" ht="409.5" customHeight="1">
      <c r="A29" s="139"/>
      <c r="B29" s="262"/>
      <c r="C29" s="262"/>
      <c r="D29" s="279"/>
      <c r="E29" s="159"/>
      <c r="F29" s="139"/>
      <c r="G29" s="167"/>
      <c r="H29" s="137"/>
      <c r="I29" s="169"/>
      <c r="J29" s="167"/>
      <c r="K29" s="150"/>
      <c r="L29" s="132"/>
      <c r="M29" s="335"/>
      <c r="N29" s="187"/>
      <c r="O29" s="139"/>
      <c r="P29" s="139"/>
      <c r="Q29" s="139"/>
      <c r="R29" s="193"/>
      <c r="S29" s="194"/>
    </row>
    <row r="30" spans="1:19" ht="409.5" customHeight="1">
      <c r="A30" s="144">
        <v>7</v>
      </c>
      <c r="B30" s="262"/>
      <c r="C30" s="262"/>
      <c r="D30" s="141" t="s">
        <v>60</v>
      </c>
      <c r="E30" s="157" t="s">
        <v>71</v>
      </c>
      <c r="F30" s="252" t="s">
        <v>471</v>
      </c>
      <c r="G30" s="64" t="s">
        <v>114</v>
      </c>
      <c r="H30" s="166" t="s">
        <v>61</v>
      </c>
      <c r="I30" s="168" t="s">
        <v>526</v>
      </c>
      <c r="J30" s="64" t="s">
        <v>111</v>
      </c>
      <c r="K30" s="46">
        <v>0.35</v>
      </c>
      <c r="L30" s="50" t="s">
        <v>230</v>
      </c>
      <c r="M30" s="330" t="s">
        <v>71</v>
      </c>
      <c r="N30" s="186" t="s">
        <v>359</v>
      </c>
      <c r="O30" s="20"/>
      <c r="P30" s="20" t="s">
        <v>517</v>
      </c>
      <c r="Q30" s="20"/>
      <c r="R30" s="130" t="s">
        <v>323</v>
      </c>
      <c r="S30" s="131"/>
    </row>
    <row r="31" spans="1:19" ht="409.5" customHeight="1">
      <c r="A31" s="138"/>
      <c r="B31" s="262"/>
      <c r="C31" s="262"/>
      <c r="D31" s="142"/>
      <c r="E31" s="158"/>
      <c r="F31" s="339"/>
      <c r="G31" s="64" t="s">
        <v>115</v>
      </c>
      <c r="H31" s="228"/>
      <c r="I31" s="154"/>
      <c r="J31" s="64" t="s">
        <v>112</v>
      </c>
      <c r="K31" s="46">
        <v>0</v>
      </c>
      <c r="L31" s="45" t="s">
        <v>258</v>
      </c>
      <c r="M31" s="331"/>
      <c r="N31" s="213"/>
      <c r="O31" s="155"/>
      <c r="P31" s="155" t="s">
        <v>517</v>
      </c>
      <c r="Q31" s="155"/>
      <c r="R31" s="130" t="s">
        <v>322</v>
      </c>
      <c r="S31" s="131"/>
    </row>
    <row r="32" spans="1:19" ht="409.5" customHeight="1">
      <c r="A32" s="139"/>
      <c r="B32" s="262"/>
      <c r="C32" s="262"/>
      <c r="D32" s="135"/>
      <c r="E32" s="159"/>
      <c r="F32" s="253"/>
      <c r="G32" s="64" t="s">
        <v>116</v>
      </c>
      <c r="H32" s="167"/>
      <c r="I32" s="169"/>
      <c r="J32" s="64" t="s">
        <v>113</v>
      </c>
      <c r="K32" s="46">
        <f>0/200</f>
        <v>0</v>
      </c>
      <c r="L32" s="45" t="s">
        <v>325</v>
      </c>
      <c r="M32" s="335"/>
      <c r="N32" s="187"/>
      <c r="O32" s="156"/>
      <c r="P32" s="156"/>
      <c r="Q32" s="156"/>
      <c r="R32" s="130" t="s">
        <v>324</v>
      </c>
      <c r="S32" s="131"/>
    </row>
    <row r="33" spans="1:19" ht="364.5" customHeight="1">
      <c r="A33" s="144">
        <v>8</v>
      </c>
      <c r="B33" s="262"/>
      <c r="C33" s="262"/>
      <c r="D33" s="226" t="s">
        <v>124</v>
      </c>
      <c r="E33" s="157" t="s">
        <v>373</v>
      </c>
      <c r="F33" s="337" t="s">
        <v>165</v>
      </c>
      <c r="G33" s="230" t="s">
        <v>522</v>
      </c>
      <c r="H33" s="168" t="s">
        <v>72</v>
      </c>
      <c r="I33" s="168" t="s">
        <v>441</v>
      </c>
      <c r="J33" s="230" t="s">
        <v>73</v>
      </c>
      <c r="K33" s="180">
        <f>0/105</f>
        <v>0</v>
      </c>
      <c r="L33" s="297" t="s">
        <v>259</v>
      </c>
      <c r="M33" s="330" t="s">
        <v>373</v>
      </c>
      <c r="N33" s="186" t="s">
        <v>359</v>
      </c>
      <c r="O33" s="155" t="s">
        <v>517</v>
      </c>
      <c r="P33" s="155"/>
      <c r="Q33" s="155"/>
      <c r="R33" s="170" t="s">
        <v>260</v>
      </c>
      <c r="S33" s="171"/>
    </row>
    <row r="34" spans="1:19" ht="409.5" customHeight="1">
      <c r="A34" s="138"/>
      <c r="B34" s="262"/>
      <c r="C34" s="262"/>
      <c r="D34" s="227"/>
      <c r="E34" s="158"/>
      <c r="F34" s="338"/>
      <c r="G34" s="231"/>
      <c r="H34" s="154"/>
      <c r="I34" s="154"/>
      <c r="J34" s="231"/>
      <c r="K34" s="316"/>
      <c r="L34" s="336"/>
      <c r="M34" s="331"/>
      <c r="N34" s="213"/>
      <c r="O34" s="140"/>
      <c r="P34" s="140"/>
      <c r="Q34" s="140"/>
      <c r="R34" s="193"/>
      <c r="S34" s="194"/>
    </row>
    <row r="35" spans="1:19" ht="409.5" customHeight="1">
      <c r="A35" s="235">
        <v>9</v>
      </c>
      <c r="B35" s="262"/>
      <c r="C35" s="262"/>
      <c r="D35" s="286" t="s">
        <v>74</v>
      </c>
      <c r="E35" s="157" t="s">
        <v>71</v>
      </c>
      <c r="F35" s="144" t="s">
        <v>165</v>
      </c>
      <c r="G35" s="166" t="s">
        <v>528</v>
      </c>
      <c r="H35" s="332" t="s">
        <v>523</v>
      </c>
      <c r="I35" s="168" t="s">
        <v>526</v>
      </c>
      <c r="J35" s="166" t="s">
        <v>510</v>
      </c>
      <c r="K35" s="378">
        <f>2/2</f>
        <v>1</v>
      </c>
      <c r="L35" s="381" t="s">
        <v>26</v>
      </c>
      <c r="M35" s="157" t="s">
        <v>71</v>
      </c>
      <c r="N35" s="157" t="s">
        <v>359</v>
      </c>
      <c r="O35" s="155" t="s">
        <v>517</v>
      </c>
      <c r="P35" s="155" t="s">
        <v>517</v>
      </c>
      <c r="Q35" s="155"/>
      <c r="R35" s="205" t="s">
        <v>152</v>
      </c>
      <c r="S35" s="206"/>
    </row>
    <row r="36" spans="1:19" ht="224.25" customHeight="1">
      <c r="A36" s="235"/>
      <c r="B36" s="262"/>
      <c r="C36" s="262"/>
      <c r="D36" s="286"/>
      <c r="E36" s="158"/>
      <c r="F36" s="138"/>
      <c r="G36" s="228"/>
      <c r="H36" s="333"/>
      <c r="I36" s="154"/>
      <c r="J36" s="228"/>
      <c r="K36" s="379"/>
      <c r="L36" s="382"/>
      <c r="M36" s="158"/>
      <c r="N36" s="158"/>
      <c r="O36" s="140"/>
      <c r="P36" s="140"/>
      <c r="Q36" s="140"/>
      <c r="R36" s="207" t="s">
        <v>326</v>
      </c>
      <c r="S36" s="143"/>
    </row>
    <row r="37" spans="1:19" ht="279.75" customHeight="1">
      <c r="A37" s="235"/>
      <c r="B37" s="262"/>
      <c r="C37" s="262"/>
      <c r="D37" s="286"/>
      <c r="E37" s="158"/>
      <c r="F37" s="138"/>
      <c r="G37" s="228"/>
      <c r="H37" s="333"/>
      <c r="I37" s="154"/>
      <c r="J37" s="137"/>
      <c r="K37" s="380"/>
      <c r="L37" s="383"/>
      <c r="M37" s="158"/>
      <c r="N37" s="158"/>
      <c r="O37" s="140"/>
      <c r="P37" s="140"/>
      <c r="Q37" s="140"/>
      <c r="R37" s="208"/>
      <c r="S37" s="209"/>
    </row>
    <row r="38" spans="1:19" ht="409.5" customHeight="1">
      <c r="A38" s="235"/>
      <c r="B38" s="262"/>
      <c r="C38" s="262"/>
      <c r="D38" s="286"/>
      <c r="E38" s="158"/>
      <c r="F38" s="138"/>
      <c r="G38" s="137"/>
      <c r="H38" s="334"/>
      <c r="I38" s="169"/>
      <c r="J38" s="67" t="s">
        <v>506</v>
      </c>
      <c r="K38" s="48">
        <f>59/117</f>
        <v>0.5042735042735043</v>
      </c>
      <c r="L38" s="45" t="s">
        <v>261</v>
      </c>
      <c r="M38" s="376"/>
      <c r="N38" s="376"/>
      <c r="O38" s="156"/>
      <c r="P38" s="156"/>
      <c r="Q38" s="156"/>
      <c r="R38" s="130" t="s">
        <v>210</v>
      </c>
      <c r="S38" s="131"/>
    </row>
    <row r="39" spans="1:19" ht="409.5" customHeight="1">
      <c r="A39" s="235"/>
      <c r="B39" s="262"/>
      <c r="C39" s="262"/>
      <c r="D39" s="286"/>
      <c r="E39" s="159"/>
      <c r="F39" s="139"/>
      <c r="G39" s="65" t="s">
        <v>525</v>
      </c>
      <c r="H39" s="98" t="s">
        <v>524</v>
      </c>
      <c r="I39" s="75" t="s">
        <v>508</v>
      </c>
      <c r="J39" s="67" t="s">
        <v>529</v>
      </c>
      <c r="K39" s="46">
        <v>0</v>
      </c>
      <c r="L39" s="74" t="s">
        <v>55</v>
      </c>
      <c r="M39" s="377"/>
      <c r="N39" s="377"/>
      <c r="O39" s="17"/>
      <c r="P39" s="20" t="s">
        <v>517</v>
      </c>
      <c r="Q39" s="20"/>
      <c r="R39" s="130" t="s">
        <v>231</v>
      </c>
      <c r="S39" s="131"/>
    </row>
    <row r="40" spans="1:19" ht="407.25" customHeight="1">
      <c r="A40" s="144">
        <v>10</v>
      </c>
      <c r="B40" s="262"/>
      <c r="C40" s="262"/>
      <c r="D40" s="280" t="s">
        <v>75</v>
      </c>
      <c r="E40" s="283" t="s">
        <v>362</v>
      </c>
      <c r="F40" s="160" t="s">
        <v>165</v>
      </c>
      <c r="G40" s="101" t="s">
        <v>232</v>
      </c>
      <c r="H40" s="168" t="s">
        <v>394</v>
      </c>
      <c r="I40" s="340" t="s">
        <v>474</v>
      </c>
      <c r="J40" s="392" t="s">
        <v>511</v>
      </c>
      <c r="K40" s="184">
        <v>0</v>
      </c>
      <c r="L40" s="388" t="s">
        <v>262</v>
      </c>
      <c r="M40" s="157" t="s">
        <v>71</v>
      </c>
      <c r="N40" s="102"/>
      <c r="O40" s="71"/>
      <c r="P40" s="71" t="s">
        <v>517</v>
      </c>
      <c r="Q40" s="71"/>
      <c r="R40" s="401" t="s">
        <v>235</v>
      </c>
      <c r="S40" s="402"/>
    </row>
    <row r="41" spans="1:19" ht="407.25" customHeight="1">
      <c r="A41" s="138"/>
      <c r="B41" s="262"/>
      <c r="C41" s="262"/>
      <c r="D41" s="281"/>
      <c r="E41" s="284"/>
      <c r="F41" s="161"/>
      <c r="G41" s="34" t="s">
        <v>233</v>
      </c>
      <c r="H41" s="154"/>
      <c r="I41" s="341"/>
      <c r="J41" s="393"/>
      <c r="K41" s="391"/>
      <c r="L41" s="389"/>
      <c r="M41" s="158"/>
      <c r="N41" s="103"/>
      <c r="O41" s="71"/>
      <c r="P41" s="71" t="s">
        <v>517</v>
      </c>
      <c r="Q41" s="71"/>
      <c r="R41" s="205" t="s">
        <v>263</v>
      </c>
      <c r="S41" s="405"/>
    </row>
    <row r="42" spans="1:19" ht="407.25" customHeight="1">
      <c r="A42" s="139"/>
      <c r="B42" s="262"/>
      <c r="C42" s="262"/>
      <c r="D42" s="282"/>
      <c r="E42" s="285"/>
      <c r="F42" s="162"/>
      <c r="G42" s="34" t="s">
        <v>234</v>
      </c>
      <c r="H42" s="169"/>
      <c r="I42" s="342"/>
      <c r="J42" s="394"/>
      <c r="K42" s="185"/>
      <c r="L42" s="390"/>
      <c r="M42" s="159"/>
      <c r="N42" s="81"/>
      <c r="O42" s="71" t="s">
        <v>517</v>
      </c>
      <c r="P42" s="71"/>
      <c r="Q42" s="71"/>
      <c r="R42" s="403" t="s">
        <v>236</v>
      </c>
      <c r="S42" s="404"/>
    </row>
    <row r="43" spans="1:19" ht="408.75" customHeight="1">
      <c r="A43" s="144">
        <v>11</v>
      </c>
      <c r="B43" s="262"/>
      <c r="C43" s="262"/>
      <c r="D43" s="141" t="s">
        <v>76</v>
      </c>
      <c r="E43" s="157" t="s">
        <v>373</v>
      </c>
      <c r="F43" s="160" t="s">
        <v>471</v>
      </c>
      <c r="G43" s="163" t="s">
        <v>90</v>
      </c>
      <c r="H43" s="168" t="s">
        <v>394</v>
      </c>
      <c r="I43" s="168" t="s">
        <v>474</v>
      </c>
      <c r="J43" s="163" t="s">
        <v>91</v>
      </c>
      <c r="K43" s="148">
        <v>0.85</v>
      </c>
      <c r="L43" s="153" t="s">
        <v>257</v>
      </c>
      <c r="M43" s="157" t="s">
        <v>373</v>
      </c>
      <c r="N43" s="157" t="s">
        <v>359</v>
      </c>
      <c r="O43" s="157"/>
      <c r="P43" s="144" t="s">
        <v>517</v>
      </c>
      <c r="Q43" s="157"/>
      <c r="R43" s="151" t="s">
        <v>219</v>
      </c>
      <c r="S43" s="176"/>
    </row>
    <row r="44" spans="1:19" ht="408.75" customHeight="1">
      <c r="A44" s="138"/>
      <c r="B44" s="262"/>
      <c r="C44" s="262"/>
      <c r="D44" s="142"/>
      <c r="E44" s="158"/>
      <c r="F44" s="161"/>
      <c r="G44" s="164"/>
      <c r="H44" s="154"/>
      <c r="I44" s="154"/>
      <c r="J44" s="164"/>
      <c r="K44" s="149"/>
      <c r="L44" s="145"/>
      <c r="M44" s="158"/>
      <c r="N44" s="158"/>
      <c r="O44" s="158"/>
      <c r="P44" s="138"/>
      <c r="Q44" s="158"/>
      <c r="R44" s="151" t="s">
        <v>264</v>
      </c>
      <c r="S44" s="176"/>
    </row>
    <row r="45" spans="1:19" ht="408.75" customHeight="1">
      <c r="A45" s="139"/>
      <c r="B45" s="262"/>
      <c r="C45" s="262"/>
      <c r="D45" s="135"/>
      <c r="E45" s="159"/>
      <c r="F45" s="162"/>
      <c r="G45" s="165"/>
      <c r="H45" s="169"/>
      <c r="I45" s="169"/>
      <c r="J45" s="165"/>
      <c r="K45" s="150"/>
      <c r="L45" s="146"/>
      <c r="M45" s="159"/>
      <c r="N45" s="159"/>
      <c r="O45" s="159"/>
      <c r="P45" s="139"/>
      <c r="Q45" s="159"/>
      <c r="R45" s="203" t="s">
        <v>153</v>
      </c>
      <c r="S45" s="204"/>
    </row>
    <row r="46" spans="1:19" ht="393.75" customHeight="1">
      <c r="A46" s="17">
        <v>12</v>
      </c>
      <c r="B46" s="262"/>
      <c r="C46" s="262"/>
      <c r="D46" s="39" t="s">
        <v>447</v>
      </c>
      <c r="E46" s="18" t="s">
        <v>362</v>
      </c>
      <c r="F46" s="108" t="s">
        <v>429</v>
      </c>
      <c r="G46" s="67" t="s">
        <v>438</v>
      </c>
      <c r="H46" s="64" t="s">
        <v>438</v>
      </c>
      <c r="I46" s="75" t="s">
        <v>438</v>
      </c>
      <c r="J46" s="64" t="s">
        <v>438</v>
      </c>
      <c r="K46" s="51" t="s">
        <v>438</v>
      </c>
      <c r="L46" s="52"/>
      <c r="M46" s="18" t="s">
        <v>373</v>
      </c>
      <c r="N46" s="24" t="s">
        <v>359</v>
      </c>
      <c r="O46" s="20"/>
      <c r="P46" s="19"/>
      <c r="Q46" s="20" t="s">
        <v>517</v>
      </c>
      <c r="R46" s="130" t="s">
        <v>430</v>
      </c>
      <c r="S46" s="131"/>
    </row>
    <row r="47" spans="1:19" ht="409.5" customHeight="1">
      <c r="A47" s="17">
        <v>13</v>
      </c>
      <c r="B47" s="262"/>
      <c r="C47" s="262"/>
      <c r="D47" s="68" t="s">
        <v>448</v>
      </c>
      <c r="E47" s="18" t="s">
        <v>373</v>
      </c>
      <c r="F47" s="108" t="s">
        <v>471</v>
      </c>
      <c r="G47" s="64" t="s">
        <v>92</v>
      </c>
      <c r="H47" s="64" t="s">
        <v>394</v>
      </c>
      <c r="I47" s="75" t="s">
        <v>508</v>
      </c>
      <c r="J47" s="64" t="s">
        <v>93</v>
      </c>
      <c r="K47" s="51">
        <v>0.5</v>
      </c>
      <c r="L47" s="23" t="s">
        <v>0</v>
      </c>
      <c r="M47" s="18" t="s">
        <v>373</v>
      </c>
      <c r="N47" s="24" t="s">
        <v>359</v>
      </c>
      <c r="O47" s="20" t="s">
        <v>517</v>
      </c>
      <c r="P47" s="20" t="s">
        <v>517</v>
      </c>
      <c r="Q47" s="20"/>
      <c r="R47" s="151" t="s">
        <v>1</v>
      </c>
      <c r="S47" s="152"/>
    </row>
    <row r="48" spans="1:19" ht="409.5" customHeight="1">
      <c r="A48" s="17">
        <v>14</v>
      </c>
      <c r="B48" s="262"/>
      <c r="C48" s="263"/>
      <c r="D48" s="68" t="s">
        <v>68</v>
      </c>
      <c r="E48" s="25" t="s">
        <v>71</v>
      </c>
      <c r="F48" s="108" t="s">
        <v>471</v>
      </c>
      <c r="G48" s="67" t="s">
        <v>94</v>
      </c>
      <c r="H48" s="64" t="s">
        <v>394</v>
      </c>
      <c r="I48" s="75" t="s">
        <v>472</v>
      </c>
      <c r="J48" s="64" t="s">
        <v>95</v>
      </c>
      <c r="K48" s="46">
        <v>0</v>
      </c>
      <c r="L48" s="74" t="s">
        <v>527</v>
      </c>
      <c r="M48" s="28" t="s">
        <v>71</v>
      </c>
      <c r="N48" s="24" t="s">
        <v>359</v>
      </c>
      <c r="O48" s="20"/>
      <c r="P48" s="20" t="s">
        <v>517</v>
      </c>
      <c r="Q48" s="20"/>
      <c r="R48" s="151" t="s">
        <v>2</v>
      </c>
      <c r="S48" s="202"/>
    </row>
    <row r="49" spans="1:19" ht="408.75" customHeight="1">
      <c r="A49" s="144">
        <v>15</v>
      </c>
      <c r="B49" s="260" t="s">
        <v>504</v>
      </c>
      <c r="C49" s="260" t="s">
        <v>396</v>
      </c>
      <c r="D49" s="152" t="s">
        <v>96</v>
      </c>
      <c r="E49" s="157" t="s">
        <v>71</v>
      </c>
      <c r="F49" s="144" t="s">
        <v>267</v>
      </c>
      <c r="G49" s="229" t="s">
        <v>519</v>
      </c>
      <c r="H49" s="166" t="s">
        <v>283</v>
      </c>
      <c r="I49" s="276" t="s">
        <v>441</v>
      </c>
      <c r="J49" s="386" t="s">
        <v>97</v>
      </c>
      <c r="K49" s="180">
        <f>77/548</f>
        <v>0.14051094890510948</v>
      </c>
      <c r="L49" s="153" t="s">
        <v>3</v>
      </c>
      <c r="M49" s="186" t="s">
        <v>71</v>
      </c>
      <c r="N49" s="186" t="s">
        <v>359</v>
      </c>
      <c r="O49" s="186" t="s">
        <v>517</v>
      </c>
      <c r="P49" s="186"/>
      <c r="Q49" s="186"/>
      <c r="R49" s="130" t="s">
        <v>220</v>
      </c>
      <c r="S49" s="131"/>
    </row>
    <row r="50" spans="1:19" ht="409.5" customHeight="1">
      <c r="A50" s="138"/>
      <c r="B50" s="261"/>
      <c r="C50" s="292"/>
      <c r="D50" s="152"/>
      <c r="E50" s="158"/>
      <c r="F50" s="138"/>
      <c r="G50" s="229"/>
      <c r="H50" s="167"/>
      <c r="I50" s="346"/>
      <c r="J50" s="387"/>
      <c r="K50" s="316"/>
      <c r="L50" s="145"/>
      <c r="M50" s="213"/>
      <c r="N50" s="213"/>
      <c r="O50" s="213"/>
      <c r="P50" s="213"/>
      <c r="Q50" s="213"/>
      <c r="R50" s="200" t="s">
        <v>209</v>
      </c>
      <c r="S50" s="201"/>
    </row>
    <row r="51" spans="1:19" ht="409.5" customHeight="1">
      <c r="A51" s="17">
        <v>16</v>
      </c>
      <c r="B51" s="262"/>
      <c r="C51" s="292"/>
      <c r="D51" s="39" t="s">
        <v>284</v>
      </c>
      <c r="E51" s="57" t="s">
        <v>71</v>
      </c>
      <c r="F51" s="73" t="s">
        <v>267</v>
      </c>
      <c r="G51" s="75" t="s">
        <v>438</v>
      </c>
      <c r="H51" s="64" t="s">
        <v>285</v>
      </c>
      <c r="I51" s="94" t="s">
        <v>438</v>
      </c>
      <c r="J51" s="99" t="s">
        <v>518</v>
      </c>
      <c r="K51" s="70">
        <f>0/471</f>
        <v>0</v>
      </c>
      <c r="L51" s="23"/>
      <c r="M51" s="76" t="s">
        <v>71</v>
      </c>
      <c r="N51" s="76" t="s">
        <v>359</v>
      </c>
      <c r="O51" s="55"/>
      <c r="P51" s="55"/>
      <c r="Q51" s="55" t="s">
        <v>517</v>
      </c>
      <c r="R51" s="170" t="s">
        <v>268</v>
      </c>
      <c r="S51" s="171"/>
    </row>
    <row r="52" spans="1:19" ht="409.5" customHeight="1">
      <c r="A52" s="235">
        <v>17</v>
      </c>
      <c r="B52" s="265"/>
      <c r="C52" s="292"/>
      <c r="D52" s="141" t="s">
        <v>66</v>
      </c>
      <c r="E52" s="216" t="s">
        <v>71</v>
      </c>
      <c r="F52" s="144" t="s">
        <v>471</v>
      </c>
      <c r="G52" s="77" t="s">
        <v>167</v>
      </c>
      <c r="H52" s="64" t="s">
        <v>67</v>
      </c>
      <c r="I52" s="75" t="s">
        <v>351</v>
      </c>
      <c r="J52" s="64" t="s">
        <v>449</v>
      </c>
      <c r="K52" s="46">
        <f>2/2</f>
        <v>1</v>
      </c>
      <c r="L52" s="23" t="s">
        <v>269</v>
      </c>
      <c r="M52" s="330" t="s">
        <v>71</v>
      </c>
      <c r="N52" s="186" t="s">
        <v>359</v>
      </c>
      <c r="O52" s="20" t="s">
        <v>517</v>
      </c>
      <c r="P52" s="20"/>
      <c r="Q52" s="20"/>
      <c r="R52" s="295" t="s">
        <v>270</v>
      </c>
      <c r="S52" s="296"/>
    </row>
    <row r="53" spans="1:19" ht="409.5" customHeight="1">
      <c r="A53" s="235"/>
      <c r="B53" s="265"/>
      <c r="C53" s="292"/>
      <c r="D53" s="290"/>
      <c r="E53" s="216"/>
      <c r="F53" s="138"/>
      <c r="G53" s="64" t="s">
        <v>450</v>
      </c>
      <c r="H53" s="64" t="s">
        <v>168</v>
      </c>
      <c r="I53" s="75" t="s">
        <v>462</v>
      </c>
      <c r="J53" s="64" t="s">
        <v>463</v>
      </c>
      <c r="K53" s="78">
        <v>1</v>
      </c>
      <c r="L53" s="79" t="s">
        <v>385</v>
      </c>
      <c r="M53" s="331"/>
      <c r="N53" s="213"/>
      <c r="O53" s="20" t="s">
        <v>517</v>
      </c>
      <c r="P53" s="19"/>
      <c r="Q53" s="20"/>
      <c r="R53" s="130"/>
      <c r="S53" s="131"/>
    </row>
    <row r="54" spans="1:19" ht="409.5" customHeight="1">
      <c r="A54" s="235"/>
      <c r="B54" s="265"/>
      <c r="C54" s="292"/>
      <c r="D54" s="290"/>
      <c r="E54" s="216"/>
      <c r="F54" s="138"/>
      <c r="G54" s="64" t="s">
        <v>81</v>
      </c>
      <c r="H54" s="64" t="s">
        <v>82</v>
      </c>
      <c r="I54" s="75" t="s">
        <v>351</v>
      </c>
      <c r="J54" s="64" t="s">
        <v>278</v>
      </c>
      <c r="K54" s="46">
        <f>5/5</f>
        <v>1</v>
      </c>
      <c r="L54" s="80" t="s">
        <v>27</v>
      </c>
      <c r="M54" s="331"/>
      <c r="N54" s="213"/>
      <c r="O54" s="71" t="s">
        <v>517</v>
      </c>
      <c r="P54" s="71"/>
      <c r="Q54" s="71"/>
      <c r="R54" s="147"/>
      <c r="S54" s="143"/>
    </row>
    <row r="55" spans="1:19" ht="407.25" customHeight="1">
      <c r="A55" s="235"/>
      <c r="B55" s="265"/>
      <c r="C55" s="292"/>
      <c r="D55" s="290"/>
      <c r="E55" s="216"/>
      <c r="F55" s="138"/>
      <c r="G55" s="65" t="s">
        <v>117</v>
      </c>
      <c r="H55" s="64"/>
      <c r="I55" s="75" t="s">
        <v>459</v>
      </c>
      <c r="J55" s="64" t="s">
        <v>119</v>
      </c>
      <c r="K55" s="46">
        <f>1/1</f>
        <v>1</v>
      </c>
      <c r="L55" s="33" t="s">
        <v>4</v>
      </c>
      <c r="M55" s="331"/>
      <c r="N55" s="213"/>
      <c r="O55" s="81" t="s">
        <v>517</v>
      </c>
      <c r="P55" s="81"/>
      <c r="Q55" s="81"/>
      <c r="R55" s="147" t="s">
        <v>483</v>
      </c>
      <c r="S55" s="143"/>
    </row>
    <row r="56" spans="1:19" ht="409.5" customHeight="1">
      <c r="A56" s="235"/>
      <c r="B56" s="265"/>
      <c r="C56" s="292"/>
      <c r="D56" s="290"/>
      <c r="E56" s="216"/>
      <c r="F56" s="138"/>
      <c r="G56" s="166" t="s">
        <v>118</v>
      </c>
      <c r="H56" s="168" t="s">
        <v>404</v>
      </c>
      <c r="I56" s="168" t="s">
        <v>459</v>
      </c>
      <c r="J56" s="166" t="s">
        <v>405</v>
      </c>
      <c r="K56" s="180">
        <f>60/60</f>
        <v>1</v>
      </c>
      <c r="L56" s="384" t="s">
        <v>28</v>
      </c>
      <c r="M56" s="331"/>
      <c r="N56" s="213"/>
      <c r="O56" s="155"/>
      <c r="P56" s="155" t="s">
        <v>517</v>
      </c>
      <c r="Q56" s="155"/>
      <c r="R56" s="133" t="s">
        <v>484</v>
      </c>
      <c r="S56" s="134"/>
    </row>
    <row r="57" spans="1:19" ht="407.25" customHeight="1">
      <c r="A57" s="235"/>
      <c r="B57" s="265"/>
      <c r="C57" s="292"/>
      <c r="D57" s="291"/>
      <c r="E57" s="216"/>
      <c r="F57" s="139"/>
      <c r="G57" s="167"/>
      <c r="H57" s="169"/>
      <c r="I57" s="169"/>
      <c r="J57" s="137"/>
      <c r="K57" s="181"/>
      <c r="L57" s="385"/>
      <c r="M57" s="335"/>
      <c r="N57" s="187"/>
      <c r="O57" s="156"/>
      <c r="P57" s="156"/>
      <c r="Q57" s="156"/>
      <c r="R57" s="133" t="s">
        <v>32</v>
      </c>
      <c r="S57" s="134"/>
    </row>
    <row r="58" spans="1:19" ht="306.75" customHeight="1">
      <c r="A58" s="144">
        <v>18</v>
      </c>
      <c r="B58" s="265"/>
      <c r="C58" s="287" t="s">
        <v>397</v>
      </c>
      <c r="D58" s="141" t="s">
        <v>345</v>
      </c>
      <c r="E58" s="157" t="s">
        <v>373</v>
      </c>
      <c r="F58" s="144" t="s">
        <v>307</v>
      </c>
      <c r="G58" s="136" t="s">
        <v>89</v>
      </c>
      <c r="H58" s="168" t="s">
        <v>72</v>
      </c>
      <c r="I58" s="168" t="s">
        <v>327</v>
      </c>
      <c r="J58" s="168" t="s">
        <v>346</v>
      </c>
      <c r="K58" s="210"/>
      <c r="L58" s="153" t="s">
        <v>317</v>
      </c>
      <c r="M58" s="157" t="s">
        <v>373</v>
      </c>
      <c r="N58" s="178" t="s">
        <v>359</v>
      </c>
      <c r="O58" s="155"/>
      <c r="P58" s="155"/>
      <c r="Q58" s="155" t="s">
        <v>517</v>
      </c>
      <c r="R58" s="196" t="s">
        <v>485</v>
      </c>
      <c r="S58" s="197"/>
    </row>
    <row r="59" spans="1:19" ht="309.75" customHeight="1">
      <c r="A59" s="139"/>
      <c r="B59" s="266"/>
      <c r="C59" s="288"/>
      <c r="D59" s="279"/>
      <c r="E59" s="159"/>
      <c r="F59" s="139"/>
      <c r="G59" s="137"/>
      <c r="H59" s="169"/>
      <c r="I59" s="169"/>
      <c r="J59" s="169"/>
      <c r="K59" s="345"/>
      <c r="L59" s="132"/>
      <c r="M59" s="159"/>
      <c r="N59" s="179"/>
      <c r="O59" s="156"/>
      <c r="P59" s="156"/>
      <c r="Q59" s="156"/>
      <c r="R59" s="306"/>
      <c r="S59" s="307"/>
    </row>
    <row r="60" spans="1:19" ht="409.5" customHeight="1">
      <c r="A60" s="17">
        <v>19</v>
      </c>
      <c r="B60" s="278" t="s">
        <v>504</v>
      </c>
      <c r="C60" s="269" t="s">
        <v>398</v>
      </c>
      <c r="D60" s="39" t="s">
        <v>98</v>
      </c>
      <c r="E60" s="18" t="s">
        <v>373</v>
      </c>
      <c r="F60" s="109" t="s">
        <v>53</v>
      </c>
      <c r="G60" s="67" t="s">
        <v>99</v>
      </c>
      <c r="H60" s="64" t="s">
        <v>314</v>
      </c>
      <c r="I60" s="64" t="s">
        <v>465</v>
      </c>
      <c r="J60" s="64" t="s">
        <v>466</v>
      </c>
      <c r="K60" s="70" t="s">
        <v>438</v>
      </c>
      <c r="L60" s="45"/>
      <c r="M60" s="18" t="s">
        <v>373</v>
      </c>
      <c r="N60" s="30"/>
      <c r="O60" s="20"/>
      <c r="P60" s="20"/>
      <c r="Q60" s="20" t="s">
        <v>517</v>
      </c>
      <c r="R60" s="130" t="s">
        <v>33</v>
      </c>
      <c r="S60" s="131"/>
    </row>
    <row r="61" spans="1:19" ht="408" customHeight="1">
      <c r="A61" s="144">
        <v>20</v>
      </c>
      <c r="B61" s="262"/>
      <c r="C61" s="289"/>
      <c r="D61" s="141" t="s">
        <v>467</v>
      </c>
      <c r="E61" s="157" t="s">
        <v>373</v>
      </c>
      <c r="F61" s="252" t="s">
        <v>473</v>
      </c>
      <c r="G61" s="136" t="s">
        <v>477</v>
      </c>
      <c r="H61" s="168" t="s">
        <v>100</v>
      </c>
      <c r="I61" s="168" t="s">
        <v>461</v>
      </c>
      <c r="J61" s="64" t="s">
        <v>363</v>
      </c>
      <c r="K61" s="46">
        <f>0/13</f>
        <v>0</v>
      </c>
      <c r="L61" s="72"/>
      <c r="M61" s="157" t="s">
        <v>373</v>
      </c>
      <c r="N61" s="272" t="s">
        <v>359</v>
      </c>
      <c r="O61" s="272"/>
      <c r="P61" s="272" t="s">
        <v>517</v>
      </c>
      <c r="Q61" s="272"/>
      <c r="R61" s="170" t="s">
        <v>202</v>
      </c>
      <c r="S61" s="171"/>
    </row>
    <row r="62" spans="1:19" ht="408.75" customHeight="1">
      <c r="A62" s="139"/>
      <c r="B62" s="262"/>
      <c r="C62" s="289"/>
      <c r="D62" s="135"/>
      <c r="E62" s="159"/>
      <c r="F62" s="253"/>
      <c r="G62" s="225"/>
      <c r="H62" s="169"/>
      <c r="I62" s="169"/>
      <c r="J62" s="64" t="s">
        <v>364</v>
      </c>
      <c r="K62" s="46">
        <v>0</v>
      </c>
      <c r="L62" s="21"/>
      <c r="M62" s="159"/>
      <c r="N62" s="273"/>
      <c r="O62" s="273"/>
      <c r="P62" s="273"/>
      <c r="Q62" s="273"/>
      <c r="R62" s="172"/>
      <c r="S62" s="173"/>
    </row>
    <row r="63" spans="1:19" ht="409.5" customHeight="1">
      <c r="A63" s="144">
        <v>21</v>
      </c>
      <c r="B63" s="262"/>
      <c r="C63" s="289"/>
      <c r="D63" s="141" t="s">
        <v>329</v>
      </c>
      <c r="E63" s="157" t="s">
        <v>373</v>
      </c>
      <c r="F63" s="240" t="s">
        <v>36</v>
      </c>
      <c r="G63" s="166" t="s">
        <v>121</v>
      </c>
      <c r="H63" s="166" t="s">
        <v>120</v>
      </c>
      <c r="I63" s="166" t="s">
        <v>330</v>
      </c>
      <c r="J63" s="166" t="s">
        <v>466</v>
      </c>
      <c r="K63" s="180">
        <f>2/2</f>
        <v>1</v>
      </c>
      <c r="L63" s="236"/>
      <c r="M63" s="157" t="s">
        <v>373</v>
      </c>
      <c r="N63" s="178" t="s">
        <v>359</v>
      </c>
      <c r="O63" s="155" t="s">
        <v>517</v>
      </c>
      <c r="P63" s="155" t="s">
        <v>517</v>
      </c>
      <c r="Q63" s="155"/>
      <c r="R63" s="151" t="s">
        <v>530</v>
      </c>
      <c r="S63" s="176"/>
    </row>
    <row r="64" spans="1:19" ht="409.5" customHeight="1">
      <c r="A64" s="139"/>
      <c r="B64" s="262"/>
      <c r="C64" s="289"/>
      <c r="D64" s="135"/>
      <c r="E64" s="159"/>
      <c r="F64" s="241"/>
      <c r="G64" s="167"/>
      <c r="H64" s="167"/>
      <c r="I64" s="167"/>
      <c r="J64" s="167"/>
      <c r="K64" s="181"/>
      <c r="L64" s="237"/>
      <c r="M64" s="159"/>
      <c r="N64" s="179"/>
      <c r="O64" s="156"/>
      <c r="P64" s="156"/>
      <c r="Q64" s="156"/>
      <c r="R64" s="308" t="s">
        <v>141</v>
      </c>
      <c r="S64" s="195"/>
    </row>
    <row r="65" spans="1:19" ht="408.75" customHeight="1">
      <c r="A65" s="17">
        <v>22</v>
      </c>
      <c r="B65" s="262"/>
      <c r="C65" s="289"/>
      <c r="D65" s="39" t="s">
        <v>132</v>
      </c>
      <c r="E65" s="18" t="s">
        <v>373</v>
      </c>
      <c r="F65" s="110" t="s">
        <v>37</v>
      </c>
      <c r="G65" s="82" t="s">
        <v>365</v>
      </c>
      <c r="H65" s="64" t="s">
        <v>312</v>
      </c>
      <c r="I65" s="75" t="s">
        <v>441</v>
      </c>
      <c r="J65" s="64" t="s">
        <v>313</v>
      </c>
      <c r="K65" s="46">
        <f>0/86</f>
        <v>0</v>
      </c>
      <c r="L65" s="31"/>
      <c r="M65" s="18" t="s">
        <v>373</v>
      </c>
      <c r="N65" s="30" t="s">
        <v>359</v>
      </c>
      <c r="O65" s="20"/>
      <c r="P65" s="20" t="s">
        <v>517</v>
      </c>
      <c r="Q65" s="20"/>
      <c r="R65" s="130" t="s">
        <v>34</v>
      </c>
      <c r="S65" s="131"/>
    </row>
    <row r="66" spans="1:19" ht="318.75" customHeight="1">
      <c r="A66" s="144">
        <v>23</v>
      </c>
      <c r="B66" s="262"/>
      <c r="C66" s="289"/>
      <c r="D66" s="141" t="s">
        <v>65</v>
      </c>
      <c r="E66" s="157" t="s">
        <v>71</v>
      </c>
      <c r="F66" s="160" t="s">
        <v>478</v>
      </c>
      <c r="G66" s="64" t="s">
        <v>133</v>
      </c>
      <c r="H66" s="168" t="s">
        <v>379</v>
      </c>
      <c r="I66" s="75" t="s">
        <v>383</v>
      </c>
      <c r="J66" s="64" t="s">
        <v>134</v>
      </c>
      <c r="K66" s="48" t="s">
        <v>438</v>
      </c>
      <c r="L66" s="23"/>
      <c r="M66" s="157" t="s">
        <v>71</v>
      </c>
      <c r="N66" s="144" t="s">
        <v>359</v>
      </c>
      <c r="O66" s="20"/>
      <c r="P66" s="20" t="s">
        <v>517</v>
      </c>
      <c r="Q66" s="20"/>
      <c r="R66" s="130" t="s">
        <v>480</v>
      </c>
      <c r="S66" s="127"/>
    </row>
    <row r="67" spans="1:19" ht="409.5" customHeight="1">
      <c r="A67" s="138"/>
      <c r="B67" s="262"/>
      <c r="C67" s="289"/>
      <c r="D67" s="142"/>
      <c r="E67" s="158"/>
      <c r="F67" s="161"/>
      <c r="G67" s="83" t="s">
        <v>135</v>
      </c>
      <c r="H67" s="154"/>
      <c r="I67" s="75" t="s">
        <v>387</v>
      </c>
      <c r="J67" s="64" t="s">
        <v>380</v>
      </c>
      <c r="K67" s="61">
        <f>0/68</f>
        <v>0</v>
      </c>
      <c r="L67" s="23" t="s">
        <v>386</v>
      </c>
      <c r="M67" s="158"/>
      <c r="N67" s="138"/>
      <c r="O67" s="20"/>
      <c r="P67" s="20" t="s">
        <v>517</v>
      </c>
      <c r="Q67" s="20"/>
      <c r="R67" s="130" t="s">
        <v>482</v>
      </c>
      <c r="S67" s="127"/>
    </row>
    <row r="68" spans="1:19" ht="408.75" customHeight="1">
      <c r="A68" s="139"/>
      <c r="B68" s="262"/>
      <c r="C68" s="289"/>
      <c r="D68" s="135"/>
      <c r="E68" s="159"/>
      <c r="F68" s="162"/>
      <c r="G68" s="64" t="s">
        <v>382</v>
      </c>
      <c r="H68" s="169"/>
      <c r="I68" s="75" t="s">
        <v>388</v>
      </c>
      <c r="J68" s="64" t="s">
        <v>381</v>
      </c>
      <c r="K68" s="61">
        <f>0/13</f>
        <v>0</v>
      </c>
      <c r="L68" s="53" t="s">
        <v>384</v>
      </c>
      <c r="M68" s="159"/>
      <c r="N68" s="139"/>
      <c r="O68" s="20"/>
      <c r="P68" s="20" t="s">
        <v>517</v>
      </c>
      <c r="Q68" s="20"/>
      <c r="R68" s="130" t="s">
        <v>481</v>
      </c>
      <c r="S68" s="127"/>
    </row>
    <row r="69" spans="1:19" ht="378">
      <c r="A69" s="28">
        <v>24</v>
      </c>
      <c r="B69" s="343" t="s">
        <v>413</v>
      </c>
      <c r="C69" s="260" t="s">
        <v>399</v>
      </c>
      <c r="D69" s="65" t="s">
        <v>136</v>
      </c>
      <c r="E69" s="25" t="s">
        <v>373</v>
      </c>
      <c r="F69" s="111" t="s">
        <v>304</v>
      </c>
      <c r="G69" s="122" t="s">
        <v>137</v>
      </c>
      <c r="H69" s="65" t="s">
        <v>415</v>
      </c>
      <c r="I69" s="62" t="s">
        <v>127</v>
      </c>
      <c r="J69" s="65" t="s">
        <v>128</v>
      </c>
      <c r="K69" s="59">
        <f>4/5</f>
        <v>0.8</v>
      </c>
      <c r="L69" s="84"/>
      <c r="M69" s="85" t="s">
        <v>373</v>
      </c>
      <c r="N69" s="30" t="s">
        <v>359</v>
      </c>
      <c r="O69" s="56" t="s">
        <v>517</v>
      </c>
      <c r="P69" s="56"/>
      <c r="Q69" s="56"/>
      <c r="R69" s="130" t="s">
        <v>486</v>
      </c>
      <c r="S69" s="302"/>
    </row>
    <row r="70" spans="1:19" ht="408" customHeight="1">
      <c r="A70" s="17">
        <v>25</v>
      </c>
      <c r="B70" s="344"/>
      <c r="C70" s="262"/>
      <c r="D70" s="39" t="s">
        <v>417</v>
      </c>
      <c r="E70" s="18" t="s">
        <v>373</v>
      </c>
      <c r="F70" s="111" t="s">
        <v>304</v>
      </c>
      <c r="G70" s="82" t="s">
        <v>418</v>
      </c>
      <c r="H70" s="64" t="s">
        <v>415</v>
      </c>
      <c r="I70" s="75" t="s">
        <v>127</v>
      </c>
      <c r="J70" s="64" t="s">
        <v>129</v>
      </c>
      <c r="K70" s="59">
        <f>2/4</f>
        <v>0.5</v>
      </c>
      <c r="L70" s="86"/>
      <c r="M70" s="85" t="s">
        <v>373</v>
      </c>
      <c r="N70" s="30" t="s">
        <v>359</v>
      </c>
      <c r="O70" s="56" t="s">
        <v>517</v>
      </c>
      <c r="P70" s="20"/>
      <c r="Q70" s="20"/>
      <c r="R70" s="130" t="s">
        <v>35</v>
      </c>
      <c r="S70" s="302"/>
    </row>
    <row r="71" spans="1:19" ht="409.5" customHeight="1">
      <c r="A71" s="144">
        <v>26</v>
      </c>
      <c r="B71" s="344"/>
      <c r="C71" s="262"/>
      <c r="D71" s="347" t="s">
        <v>419</v>
      </c>
      <c r="E71" s="157" t="s">
        <v>71</v>
      </c>
      <c r="F71" s="238" t="s">
        <v>304</v>
      </c>
      <c r="G71" s="136" t="s">
        <v>420</v>
      </c>
      <c r="H71" s="232" t="s">
        <v>421</v>
      </c>
      <c r="I71" s="232" t="s">
        <v>348</v>
      </c>
      <c r="J71" s="136" t="s">
        <v>349</v>
      </c>
      <c r="K71" s="180">
        <f>0/60</f>
        <v>0</v>
      </c>
      <c r="L71" s="188"/>
      <c r="M71" s="186" t="s">
        <v>373</v>
      </c>
      <c r="N71" s="178" t="s">
        <v>359</v>
      </c>
      <c r="O71" s="155" t="s">
        <v>517</v>
      </c>
      <c r="P71" s="155" t="s">
        <v>517</v>
      </c>
      <c r="Q71" s="155"/>
      <c r="R71" s="170" t="s">
        <v>488</v>
      </c>
      <c r="S71" s="171"/>
    </row>
    <row r="72" spans="1:19" ht="409.5" customHeight="1">
      <c r="A72" s="139"/>
      <c r="B72" s="344"/>
      <c r="C72" s="262"/>
      <c r="D72" s="348"/>
      <c r="E72" s="159"/>
      <c r="F72" s="239"/>
      <c r="G72" s="225"/>
      <c r="H72" s="233"/>
      <c r="I72" s="233"/>
      <c r="J72" s="225"/>
      <c r="K72" s="181"/>
      <c r="L72" s="189"/>
      <c r="M72" s="187"/>
      <c r="N72" s="179"/>
      <c r="O72" s="156"/>
      <c r="P72" s="156"/>
      <c r="Q72" s="156"/>
      <c r="R72" s="193"/>
      <c r="S72" s="194"/>
    </row>
    <row r="73" spans="1:19" ht="409.5" customHeight="1">
      <c r="A73" s="144">
        <v>27</v>
      </c>
      <c r="B73" s="344"/>
      <c r="C73" s="262"/>
      <c r="D73" s="347" t="s">
        <v>422</v>
      </c>
      <c r="E73" s="330" t="s">
        <v>71</v>
      </c>
      <c r="F73" s="238" t="s">
        <v>304</v>
      </c>
      <c r="G73" s="136" t="s">
        <v>29</v>
      </c>
      <c r="H73" s="136" t="s">
        <v>421</v>
      </c>
      <c r="I73" s="232" t="s">
        <v>350</v>
      </c>
      <c r="J73" s="136" t="s">
        <v>79</v>
      </c>
      <c r="K73" s="180">
        <f>59/76</f>
        <v>0.7763157894736842</v>
      </c>
      <c r="L73" s="188" t="s">
        <v>487</v>
      </c>
      <c r="M73" s="186" t="s">
        <v>71</v>
      </c>
      <c r="N73" s="178" t="s">
        <v>359</v>
      </c>
      <c r="O73" s="178" t="s">
        <v>517</v>
      </c>
      <c r="P73" s="178" t="s">
        <v>517</v>
      </c>
      <c r="Q73" s="178"/>
      <c r="R73" s="299" t="s">
        <v>149</v>
      </c>
      <c r="S73" s="300"/>
    </row>
    <row r="74" spans="1:19" ht="409.5" customHeight="1">
      <c r="A74" s="139"/>
      <c r="B74" s="344"/>
      <c r="C74" s="262"/>
      <c r="D74" s="348"/>
      <c r="E74" s="335"/>
      <c r="F74" s="239"/>
      <c r="G74" s="225"/>
      <c r="H74" s="225"/>
      <c r="I74" s="233"/>
      <c r="J74" s="225"/>
      <c r="K74" s="181"/>
      <c r="L74" s="189"/>
      <c r="M74" s="187"/>
      <c r="N74" s="179"/>
      <c r="O74" s="179"/>
      <c r="P74" s="179"/>
      <c r="Q74" s="179"/>
      <c r="R74" s="301"/>
      <c r="S74" s="194"/>
    </row>
    <row r="75" spans="1:19" ht="408" customHeight="1">
      <c r="A75" s="17">
        <v>28</v>
      </c>
      <c r="B75" s="344"/>
      <c r="C75" s="262"/>
      <c r="D75" s="64" t="s">
        <v>423</v>
      </c>
      <c r="E75" s="18" t="s">
        <v>373</v>
      </c>
      <c r="F75" s="111" t="s">
        <v>304</v>
      </c>
      <c r="G75" s="82" t="s">
        <v>107</v>
      </c>
      <c r="H75" s="64" t="s">
        <v>424</v>
      </c>
      <c r="I75" s="75" t="s">
        <v>440</v>
      </c>
      <c r="J75" s="64" t="s">
        <v>311</v>
      </c>
      <c r="K75" s="48">
        <f>2/56</f>
        <v>0.03571428571428571</v>
      </c>
      <c r="L75" s="60"/>
      <c r="M75" s="24" t="s">
        <v>373</v>
      </c>
      <c r="N75" s="30" t="s">
        <v>359</v>
      </c>
      <c r="O75" s="32" t="s">
        <v>517</v>
      </c>
      <c r="P75" s="32"/>
      <c r="Q75" s="32"/>
      <c r="R75" s="130" t="s">
        <v>5</v>
      </c>
      <c r="S75" s="131"/>
    </row>
    <row r="76" spans="1:19" ht="408" customHeight="1">
      <c r="A76" s="17">
        <v>29</v>
      </c>
      <c r="B76" s="344"/>
      <c r="C76" s="262"/>
      <c r="D76" s="64" t="s">
        <v>425</v>
      </c>
      <c r="E76" s="18" t="s">
        <v>373</v>
      </c>
      <c r="F76" s="112" t="s">
        <v>39</v>
      </c>
      <c r="G76" s="64" t="s">
        <v>77</v>
      </c>
      <c r="H76" s="64" t="s">
        <v>426</v>
      </c>
      <c r="I76" s="75" t="s">
        <v>334</v>
      </c>
      <c r="J76" s="64" t="s">
        <v>427</v>
      </c>
      <c r="K76" s="54">
        <v>1</v>
      </c>
      <c r="L76" s="84"/>
      <c r="M76" s="85" t="s">
        <v>373</v>
      </c>
      <c r="N76" s="30" t="s">
        <v>359</v>
      </c>
      <c r="O76" s="32"/>
      <c r="P76" s="32" t="s">
        <v>517</v>
      </c>
      <c r="Q76" s="32"/>
      <c r="R76" s="130" t="s">
        <v>266</v>
      </c>
      <c r="S76" s="131"/>
    </row>
    <row r="77" spans="1:19" ht="409.5" customHeight="1">
      <c r="A77" s="144">
        <v>30</v>
      </c>
      <c r="B77" s="344"/>
      <c r="C77" s="262"/>
      <c r="D77" s="347" t="s">
        <v>140</v>
      </c>
      <c r="E77" s="157" t="s">
        <v>373</v>
      </c>
      <c r="F77" s="144" t="s">
        <v>38</v>
      </c>
      <c r="G77" s="136" t="s">
        <v>489</v>
      </c>
      <c r="H77" s="136" t="s">
        <v>490</v>
      </c>
      <c r="I77" s="168" t="s">
        <v>336</v>
      </c>
      <c r="J77" s="136" t="s">
        <v>389</v>
      </c>
      <c r="K77" s="184">
        <v>0</v>
      </c>
      <c r="L77" s="182"/>
      <c r="M77" s="330" t="s">
        <v>373</v>
      </c>
      <c r="N77" s="178" t="s">
        <v>359</v>
      </c>
      <c r="O77" s="178" t="s">
        <v>517</v>
      </c>
      <c r="P77" s="178" t="s">
        <v>517</v>
      </c>
      <c r="Q77" s="178"/>
      <c r="R77" s="170" t="s">
        <v>6</v>
      </c>
      <c r="S77" s="171"/>
    </row>
    <row r="78" spans="1:19" ht="409.5" customHeight="1">
      <c r="A78" s="139"/>
      <c r="B78" s="344"/>
      <c r="C78" s="262"/>
      <c r="D78" s="348"/>
      <c r="E78" s="159"/>
      <c r="F78" s="139"/>
      <c r="G78" s="225"/>
      <c r="H78" s="225"/>
      <c r="I78" s="169"/>
      <c r="J78" s="225"/>
      <c r="K78" s="185"/>
      <c r="L78" s="183"/>
      <c r="M78" s="335"/>
      <c r="N78" s="179"/>
      <c r="O78" s="179"/>
      <c r="P78" s="179"/>
      <c r="Q78" s="179"/>
      <c r="R78" s="193"/>
      <c r="S78" s="194"/>
    </row>
    <row r="79" spans="1:19" ht="409.5" customHeight="1">
      <c r="A79" s="17">
        <v>31</v>
      </c>
      <c r="B79" s="344"/>
      <c r="C79" s="262"/>
      <c r="D79" s="39" t="s">
        <v>491</v>
      </c>
      <c r="E79" s="18" t="s">
        <v>373</v>
      </c>
      <c r="F79" s="112" t="s">
        <v>305</v>
      </c>
      <c r="G79" s="123" t="s">
        <v>183</v>
      </c>
      <c r="H79" s="64" t="s">
        <v>490</v>
      </c>
      <c r="I79" s="75" t="s">
        <v>332</v>
      </c>
      <c r="J79" s="64" t="s">
        <v>30</v>
      </c>
      <c r="K79" s="46">
        <f>1/1</f>
        <v>1</v>
      </c>
      <c r="L79" s="87"/>
      <c r="M79" s="85" t="s">
        <v>373</v>
      </c>
      <c r="N79" s="30" t="s">
        <v>359</v>
      </c>
      <c r="O79" s="20" t="s">
        <v>517</v>
      </c>
      <c r="P79" s="20" t="s">
        <v>517</v>
      </c>
      <c r="Q79" s="20"/>
      <c r="R79" s="151" t="s">
        <v>7</v>
      </c>
      <c r="S79" s="176"/>
    </row>
    <row r="80" spans="1:19" ht="409.5" customHeight="1">
      <c r="A80" s="17">
        <v>32</v>
      </c>
      <c r="B80" s="344"/>
      <c r="C80" s="262"/>
      <c r="D80" s="39" t="s">
        <v>184</v>
      </c>
      <c r="E80" s="18" t="s">
        <v>373</v>
      </c>
      <c r="F80" s="113" t="s">
        <v>305</v>
      </c>
      <c r="G80" s="118" t="s">
        <v>185</v>
      </c>
      <c r="H80" s="64" t="s">
        <v>333</v>
      </c>
      <c r="I80" s="75" t="s">
        <v>127</v>
      </c>
      <c r="J80" s="64" t="s">
        <v>328</v>
      </c>
      <c r="K80" s="88" t="s">
        <v>143</v>
      </c>
      <c r="L80" s="84" t="s">
        <v>247</v>
      </c>
      <c r="M80" s="85" t="s">
        <v>373</v>
      </c>
      <c r="N80" s="30" t="s">
        <v>359</v>
      </c>
      <c r="O80" s="19"/>
      <c r="P80" s="20" t="s">
        <v>517</v>
      </c>
      <c r="Q80" s="20"/>
      <c r="R80" s="130" t="s">
        <v>8</v>
      </c>
      <c r="S80" s="131"/>
    </row>
    <row r="81" spans="1:19" ht="409.5" customHeight="1">
      <c r="A81" s="17">
        <v>33</v>
      </c>
      <c r="B81" s="344"/>
      <c r="C81" s="262"/>
      <c r="D81" s="39" t="s">
        <v>186</v>
      </c>
      <c r="E81" s="18" t="s">
        <v>373</v>
      </c>
      <c r="F81" s="113" t="s">
        <v>40</v>
      </c>
      <c r="G81" s="118" t="s">
        <v>9</v>
      </c>
      <c r="H81" s="64" t="s">
        <v>187</v>
      </c>
      <c r="I81" s="75" t="s">
        <v>441</v>
      </c>
      <c r="J81" s="64" t="s">
        <v>306</v>
      </c>
      <c r="K81" s="29">
        <f>179/2440305</f>
        <v>7.335148680185468E-05</v>
      </c>
      <c r="L81" s="84"/>
      <c r="M81" s="89" t="s">
        <v>373</v>
      </c>
      <c r="N81" s="30" t="s">
        <v>359</v>
      </c>
      <c r="O81" s="32" t="s">
        <v>517</v>
      </c>
      <c r="P81" s="20"/>
      <c r="Q81" s="20"/>
      <c r="R81" s="130" t="s">
        <v>31</v>
      </c>
      <c r="S81" s="131"/>
    </row>
    <row r="82" spans="1:19" ht="409.5" customHeight="1">
      <c r="A82" s="17">
        <v>34</v>
      </c>
      <c r="B82" s="344"/>
      <c r="C82" s="262"/>
      <c r="D82" s="39" t="s">
        <v>188</v>
      </c>
      <c r="E82" s="18" t="s">
        <v>373</v>
      </c>
      <c r="F82" s="113" t="s">
        <v>40</v>
      </c>
      <c r="G82" s="64" t="s">
        <v>189</v>
      </c>
      <c r="H82" s="64" t="s">
        <v>333</v>
      </c>
      <c r="I82" s="75" t="s">
        <v>336</v>
      </c>
      <c r="J82" s="64" t="s">
        <v>123</v>
      </c>
      <c r="K82" s="29">
        <f>0/47</f>
        <v>0</v>
      </c>
      <c r="L82" s="60"/>
      <c r="M82" s="89" t="s">
        <v>373</v>
      </c>
      <c r="N82" s="30" t="s">
        <v>359</v>
      </c>
      <c r="O82" s="32" t="s">
        <v>517</v>
      </c>
      <c r="P82" s="32"/>
      <c r="Q82" s="32"/>
      <c r="R82" s="130" t="s">
        <v>154</v>
      </c>
      <c r="S82" s="131"/>
    </row>
    <row r="83" spans="1:19" ht="409.5" customHeight="1">
      <c r="A83" s="17">
        <v>35</v>
      </c>
      <c r="B83" s="344"/>
      <c r="C83" s="262"/>
      <c r="D83" s="39" t="s">
        <v>190</v>
      </c>
      <c r="E83" s="18" t="s">
        <v>373</v>
      </c>
      <c r="F83" s="90" t="s">
        <v>156</v>
      </c>
      <c r="G83" s="64" t="s">
        <v>479</v>
      </c>
      <c r="H83" s="75" t="s">
        <v>191</v>
      </c>
      <c r="I83" s="75" t="s">
        <v>441</v>
      </c>
      <c r="J83" s="64" t="s">
        <v>505</v>
      </c>
      <c r="K83" s="29">
        <f>1/241</f>
        <v>0.004149377593360996</v>
      </c>
      <c r="L83" s="84"/>
      <c r="M83" s="89" t="s">
        <v>373</v>
      </c>
      <c r="N83" s="30" t="s">
        <v>359</v>
      </c>
      <c r="O83" s="32" t="s">
        <v>517</v>
      </c>
      <c r="P83" s="32"/>
      <c r="Q83" s="32"/>
      <c r="R83" s="130" t="s">
        <v>155</v>
      </c>
      <c r="S83" s="131"/>
    </row>
    <row r="84" spans="1:19" ht="409.5" customHeight="1">
      <c r="A84" s="17">
        <v>36</v>
      </c>
      <c r="B84" s="262" t="s">
        <v>104</v>
      </c>
      <c r="C84" s="269" t="s">
        <v>400</v>
      </c>
      <c r="D84" s="39" t="s">
        <v>192</v>
      </c>
      <c r="E84" s="18" t="s">
        <v>373</v>
      </c>
      <c r="F84" s="90" t="s">
        <v>156</v>
      </c>
      <c r="G84" s="64" t="s">
        <v>515</v>
      </c>
      <c r="H84" s="64" t="s">
        <v>83</v>
      </c>
      <c r="I84" s="75" t="s">
        <v>441</v>
      </c>
      <c r="J84" s="64" t="s">
        <v>84</v>
      </c>
      <c r="K84" s="48">
        <f>9469/9534</f>
        <v>0.9931822949444095</v>
      </c>
      <c r="L84" s="23"/>
      <c r="M84" s="18" t="s">
        <v>373</v>
      </c>
      <c r="N84" s="30" t="s">
        <v>359</v>
      </c>
      <c r="O84" s="20" t="s">
        <v>517</v>
      </c>
      <c r="P84" s="20"/>
      <c r="Q84" s="20"/>
      <c r="R84" s="130" t="s">
        <v>157</v>
      </c>
      <c r="S84" s="131"/>
    </row>
    <row r="85" spans="1:19" ht="339" customHeight="1">
      <c r="A85" s="17">
        <v>37</v>
      </c>
      <c r="B85" s="262"/>
      <c r="C85" s="269"/>
      <c r="D85" s="39" t="s">
        <v>193</v>
      </c>
      <c r="E85" s="18" t="s">
        <v>373</v>
      </c>
      <c r="F85" s="91" t="s">
        <v>158</v>
      </c>
      <c r="G85" s="82" t="s">
        <v>516</v>
      </c>
      <c r="H85" s="64" t="s">
        <v>80</v>
      </c>
      <c r="I85" s="75" t="s">
        <v>441</v>
      </c>
      <c r="J85" s="64" t="s">
        <v>84</v>
      </c>
      <c r="K85" s="48">
        <f>9469/9534</f>
        <v>0.9931822949444095</v>
      </c>
      <c r="L85" s="23"/>
      <c r="M85" s="18" t="s">
        <v>373</v>
      </c>
      <c r="N85" s="30" t="s">
        <v>359</v>
      </c>
      <c r="O85" s="32" t="s">
        <v>517</v>
      </c>
      <c r="P85" s="32" t="s">
        <v>517</v>
      </c>
      <c r="Q85" s="32"/>
      <c r="R85" s="130" t="s">
        <v>159</v>
      </c>
      <c r="S85" s="131"/>
    </row>
    <row r="86" spans="1:19" ht="409.5" customHeight="1">
      <c r="A86" s="17">
        <v>38</v>
      </c>
      <c r="B86" s="262"/>
      <c r="C86" s="269"/>
      <c r="D86" s="39" t="s">
        <v>85</v>
      </c>
      <c r="E86" s="18" t="s">
        <v>373</v>
      </c>
      <c r="F86" s="90" t="s">
        <v>164</v>
      </c>
      <c r="G86" s="64" t="s">
        <v>275</v>
      </c>
      <c r="H86" s="64" t="s">
        <v>194</v>
      </c>
      <c r="I86" s="75" t="s">
        <v>441</v>
      </c>
      <c r="J86" s="64" t="s">
        <v>371</v>
      </c>
      <c r="K86" s="46">
        <f>44/9534</f>
        <v>0.0046150618837843506</v>
      </c>
      <c r="L86" s="23"/>
      <c r="M86" s="18" t="s">
        <v>373</v>
      </c>
      <c r="N86" s="30" t="s">
        <v>359</v>
      </c>
      <c r="O86" s="20" t="s">
        <v>517</v>
      </c>
      <c r="P86" s="20" t="s">
        <v>517</v>
      </c>
      <c r="Q86" s="20"/>
      <c r="R86" s="130" t="s">
        <v>160</v>
      </c>
      <c r="S86" s="131"/>
    </row>
    <row r="87" spans="1:19" ht="408" customHeight="1">
      <c r="A87" s="17">
        <v>39</v>
      </c>
      <c r="B87" s="262"/>
      <c r="C87" s="269"/>
      <c r="D87" s="39" t="s">
        <v>372</v>
      </c>
      <c r="E87" s="18" t="s">
        <v>71</v>
      </c>
      <c r="F87" s="92" t="s">
        <v>165</v>
      </c>
      <c r="G87" s="64" t="s">
        <v>195</v>
      </c>
      <c r="H87" s="64" t="s">
        <v>196</v>
      </c>
      <c r="I87" s="75" t="s">
        <v>441</v>
      </c>
      <c r="J87" s="64" t="s">
        <v>375</v>
      </c>
      <c r="K87" s="48">
        <f>1063693347/1405252100</f>
        <v>0.7569412968676581</v>
      </c>
      <c r="L87" s="23"/>
      <c r="M87" s="18" t="s">
        <v>71</v>
      </c>
      <c r="N87" s="30" t="s">
        <v>359</v>
      </c>
      <c r="O87" s="32" t="s">
        <v>517</v>
      </c>
      <c r="P87" s="32" t="s">
        <v>517</v>
      </c>
      <c r="Q87" s="32"/>
      <c r="R87" s="130" t="s">
        <v>161</v>
      </c>
      <c r="S87" s="131"/>
    </row>
    <row r="88" spans="1:19" ht="409.5" customHeight="1">
      <c r="A88" s="17">
        <v>40</v>
      </c>
      <c r="B88" s="262"/>
      <c r="C88" s="269"/>
      <c r="D88" s="39" t="s">
        <v>376</v>
      </c>
      <c r="E88" s="18" t="s">
        <v>373</v>
      </c>
      <c r="F88" s="92" t="s">
        <v>164</v>
      </c>
      <c r="G88" s="124" t="s">
        <v>221</v>
      </c>
      <c r="H88" s="64" t="s">
        <v>377</v>
      </c>
      <c r="I88" s="75" t="s">
        <v>441</v>
      </c>
      <c r="J88" s="64" t="s">
        <v>130</v>
      </c>
      <c r="K88" s="48">
        <f>0/10</f>
        <v>0</v>
      </c>
      <c r="L88" s="23" t="s">
        <v>416</v>
      </c>
      <c r="M88" s="18" t="s">
        <v>373</v>
      </c>
      <c r="N88" s="30" t="s">
        <v>359</v>
      </c>
      <c r="O88" s="32" t="s">
        <v>517</v>
      </c>
      <c r="P88" s="32" t="s">
        <v>517</v>
      </c>
      <c r="Q88" s="32"/>
      <c r="R88" s="130" t="s">
        <v>162</v>
      </c>
      <c r="S88" s="131"/>
    </row>
    <row r="89" spans="1:19" ht="409.5" customHeight="1">
      <c r="A89" s="17">
        <v>41</v>
      </c>
      <c r="B89" s="262"/>
      <c r="C89" s="269"/>
      <c r="D89" s="39" t="s">
        <v>131</v>
      </c>
      <c r="E89" s="18" t="s">
        <v>373</v>
      </c>
      <c r="F89" s="92" t="s">
        <v>156</v>
      </c>
      <c r="G89" s="64" t="s">
        <v>276</v>
      </c>
      <c r="H89" s="64" t="s">
        <v>377</v>
      </c>
      <c r="I89" s="75" t="s">
        <v>441</v>
      </c>
      <c r="J89" s="64" t="s">
        <v>464</v>
      </c>
      <c r="K89" s="48">
        <f>0/600</f>
        <v>0</v>
      </c>
      <c r="L89" s="23" t="s">
        <v>416</v>
      </c>
      <c r="M89" s="18" t="s">
        <v>373</v>
      </c>
      <c r="N89" s="30" t="s">
        <v>359</v>
      </c>
      <c r="O89" s="32" t="s">
        <v>517</v>
      </c>
      <c r="P89" s="32"/>
      <c r="Q89" s="32"/>
      <c r="R89" s="130" t="s">
        <v>163</v>
      </c>
      <c r="S89" s="131"/>
    </row>
    <row r="90" spans="1:19" ht="409.5" customHeight="1">
      <c r="A90" s="17">
        <v>42</v>
      </c>
      <c r="B90" s="262"/>
      <c r="C90" s="260"/>
      <c r="D90" s="39" t="s">
        <v>169</v>
      </c>
      <c r="E90" s="18" t="s">
        <v>373</v>
      </c>
      <c r="F90" s="93" t="s">
        <v>307</v>
      </c>
      <c r="G90" s="64" t="s">
        <v>293</v>
      </c>
      <c r="H90" s="64" t="s">
        <v>170</v>
      </c>
      <c r="I90" s="75" t="s">
        <v>441</v>
      </c>
      <c r="J90" s="64" t="s">
        <v>171</v>
      </c>
      <c r="K90" s="48">
        <f>0/64383</f>
        <v>0</v>
      </c>
      <c r="L90" s="23" t="s">
        <v>10</v>
      </c>
      <c r="M90" s="18" t="s">
        <v>373</v>
      </c>
      <c r="N90" s="30" t="s">
        <v>359</v>
      </c>
      <c r="O90" s="32" t="s">
        <v>517</v>
      </c>
      <c r="P90" s="20"/>
      <c r="Q90" s="20"/>
      <c r="R90" s="130" t="s">
        <v>166</v>
      </c>
      <c r="S90" s="195"/>
    </row>
    <row r="91" spans="1:19" ht="408.75" customHeight="1">
      <c r="A91" s="144">
        <v>43</v>
      </c>
      <c r="B91" s="22" t="s">
        <v>288</v>
      </c>
      <c r="C91" s="42" t="s">
        <v>401</v>
      </c>
      <c r="D91" s="166" t="s">
        <v>289</v>
      </c>
      <c r="E91" s="351" t="s">
        <v>373</v>
      </c>
      <c r="F91" s="349" t="s">
        <v>307</v>
      </c>
      <c r="G91" s="166" t="s">
        <v>107</v>
      </c>
      <c r="H91" s="166" t="s">
        <v>290</v>
      </c>
      <c r="I91" s="166" t="s">
        <v>336</v>
      </c>
      <c r="J91" s="166" t="s">
        <v>279</v>
      </c>
      <c r="K91" s="180">
        <f>20/29845</f>
        <v>0.0006701289998324678</v>
      </c>
      <c r="L91" s="320" t="s">
        <v>11</v>
      </c>
      <c r="M91" s="155" t="s">
        <v>373</v>
      </c>
      <c r="N91" s="155" t="s">
        <v>359</v>
      </c>
      <c r="O91" s="155" t="s">
        <v>517</v>
      </c>
      <c r="P91" s="155"/>
      <c r="Q91" s="155"/>
      <c r="R91" s="170" t="s">
        <v>205</v>
      </c>
      <c r="S91" s="406"/>
    </row>
    <row r="92" spans="1:19" ht="408.75" customHeight="1">
      <c r="A92" s="139"/>
      <c r="B92" s="100"/>
      <c r="C92" s="114"/>
      <c r="D92" s="167"/>
      <c r="E92" s="352"/>
      <c r="F92" s="350"/>
      <c r="G92" s="167"/>
      <c r="H92" s="167"/>
      <c r="I92" s="167"/>
      <c r="J92" s="167"/>
      <c r="K92" s="181"/>
      <c r="L92" s="321"/>
      <c r="M92" s="156"/>
      <c r="N92" s="156"/>
      <c r="O92" s="156"/>
      <c r="P92" s="156"/>
      <c r="Q92" s="156"/>
      <c r="R92" s="407"/>
      <c r="S92" s="408"/>
    </row>
    <row r="93" spans="1:19" ht="351.75" customHeight="1">
      <c r="A93" s="144">
        <v>44</v>
      </c>
      <c r="B93" s="260" t="s">
        <v>414</v>
      </c>
      <c r="C93" s="260" t="s">
        <v>222</v>
      </c>
      <c r="D93" s="141" t="s">
        <v>172</v>
      </c>
      <c r="E93" s="157" t="s">
        <v>373</v>
      </c>
      <c r="F93" s="322" t="s">
        <v>305</v>
      </c>
      <c r="G93" s="136" t="s">
        <v>223</v>
      </c>
      <c r="H93" s="166" t="s">
        <v>173</v>
      </c>
      <c r="I93" s="168" t="s">
        <v>335</v>
      </c>
      <c r="J93" s="64" t="s">
        <v>224</v>
      </c>
      <c r="K93" s="49"/>
      <c r="L93" s="191" t="s">
        <v>41</v>
      </c>
      <c r="M93" s="157" t="s">
        <v>373</v>
      </c>
      <c r="N93" s="178" t="s">
        <v>359</v>
      </c>
      <c r="O93" s="20"/>
      <c r="P93" s="20" t="s">
        <v>517</v>
      </c>
      <c r="Q93" s="20"/>
      <c r="R93" s="196"/>
      <c r="S93" s="197"/>
    </row>
    <row r="94" spans="1:19" ht="409.5" customHeight="1">
      <c r="A94" s="266"/>
      <c r="B94" s="261"/>
      <c r="C94" s="261"/>
      <c r="D94" s="135"/>
      <c r="E94" s="159"/>
      <c r="F94" s="324"/>
      <c r="G94" s="225"/>
      <c r="H94" s="167"/>
      <c r="I94" s="169"/>
      <c r="J94" s="64" t="s">
        <v>294</v>
      </c>
      <c r="K94" s="49"/>
      <c r="L94" s="192"/>
      <c r="M94" s="159"/>
      <c r="N94" s="179"/>
      <c r="O94" s="20"/>
      <c r="P94" s="20" t="s">
        <v>517</v>
      </c>
      <c r="Q94" s="20"/>
      <c r="R94" s="198"/>
      <c r="S94" s="199"/>
    </row>
    <row r="95" spans="1:19" ht="409.5" customHeight="1">
      <c r="A95" s="26">
        <v>45</v>
      </c>
      <c r="B95" s="261"/>
      <c r="C95" s="264"/>
      <c r="D95" s="39" t="s">
        <v>101</v>
      </c>
      <c r="E95" s="18" t="s">
        <v>373</v>
      </c>
      <c r="F95" s="90" t="s">
        <v>158</v>
      </c>
      <c r="G95" s="64" t="s">
        <v>225</v>
      </c>
      <c r="H95" s="65" t="s">
        <v>173</v>
      </c>
      <c r="I95" s="62" t="s">
        <v>441</v>
      </c>
      <c r="J95" s="64" t="s">
        <v>102</v>
      </c>
      <c r="K95" s="49"/>
      <c r="L95" s="115" t="s">
        <v>41</v>
      </c>
      <c r="M95" s="18" t="s">
        <v>71</v>
      </c>
      <c r="N95" s="30" t="s">
        <v>359</v>
      </c>
      <c r="O95" s="20"/>
      <c r="P95" s="20" t="s">
        <v>517</v>
      </c>
      <c r="Q95" s="20"/>
      <c r="R95" s="130" t="s">
        <v>265</v>
      </c>
      <c r="S95" s="195"/>
    </row>
    <row r="96" spans="1:19" ht="409.5" customHeight="1">
      <c r="A96" s="144">
        <v>46</v>
      </c>
      <c r="B96" s="261" t="s">
        <v>105</v>
      </c>
      <c r="C96" s="260" t="s">
        <v>226</v>
      </c>
      <c r="D96" s="353" t="s">
        <v>175</v>
      </c>
      <c r="E96" s="157" t="s">
        <v>373</v>
      </c>
      <c r="F96" s="325" t="s">
        <v>305</v>
      </c>
      <c r="G96" s="254" t="s">
        <v>302</v>
      </c>
      <c r="H96" s="168" t="s">
        <v>227</v>
      </c>
      <c r="I96" s="254" t="s">
        <v>441</v>
      </c>
      <c r="J96" s="254" t="s">
        <v>176</v>
      </c>
      <c r="K96" s="180">
        <f>((15/996))</f>
        <v>0.015060240963855422</v>
      </c>
      <c r="L96" s="317" t="s">
        <v>12</v>
      </c>
      <c r="M96" s="157" t="s">
        <v>373</v>
      </c>
      <c r="N96" s="178" t="s">
        <v>359</v>
      </c>
      <c r="O96" s="178" t="s">
        <v>517</v>
      </c>
      <c r="P96" s="178"/>
      <c r="Q96" s="178"/>
      <c r="R96" s="170" t="s">
        <v>43</v>
      </c>
      <c r="S96" s="171"/>
    </row>
    <row r="97" spans="1:19" ht="409.5" customHeight="1">
      <c r="A97" s="139"/>
      <c r="B97" s="261"/>
      <c r="C97" s="261"/>
      <c r="D97" s="358"/>
      <c r="E97" s="159"/>
      <c r="F97" s="360"/>
      <c r="G97" s="255"/>
      <c r="H97" s="169"/>
      <c r="I97" s="255"/>
      <c r="J97" s="255"/>
      <c r="K97" s="181"/>
      <c r="L97" s="328"/>
      <c r="M97" s="159"/>
      <c r="N97" s="179"/>
      <c r="O97" s="179"/>
      <c r="P97" s="179"/>
      <c r="Q97" s="179"/>
      <c r="R97" s="193"/>
      <c r="S97" s="194"/>
    </row>
    <row r="98" spans="1:19" ht="408.75" customHeight="1">
      <c r="A98" s="144">
        <v>47</v>
      </c>
      <c r="B98" s="261"/>
      <c r="C98" s="261"/>
      <c r="D98" s="353" t="s">
        <v>237</v>
      </c>
      <c r="E98" s="157" t="s">
        <v>373</v>
      </c>
      <c r="F98" s="325" t="s">
        <v>305</v>
      </c>
      <c r="G98" s="254" t="s">
        <v>302</v>
      </c>
      <c r="H98" s="168" t="s">
        <v>227</v>
      </c>
      <c r="I98" s="254" t="s">
        <v>441</v>
      </c>
      <c r="J98" s="254" t="s">
        <v>177</v>
      </c>
      <c r="K98" s="180"/>
      <c r="L98" s="325" t="s">
        <v>41</v>
      </c>
      <c r="M98" s="157" t="s">
        <v>373</v>
      </c>
      <c r="N98" s="178" t="s">
        <v>359</v>
      </c>
      <c r="O98" s="178"/>
      <c r="P98" s="178" t="s">
        <v>517</v>
      </c>
      <c r="Q98" s="178"/>
      <c r="R98" s="410"/>
      <c r="S98" s="211"/>
    </row>
    <row r="99" spans="1:19" ht="408.75" customHeight="1">
      <c r="A99" s="138"/>
      <c r="B99" s="261"/>
      <c r="C99" s="261"/>
      <c r="D99" s="354"/>
      <c r="E99" s="158"/>
      <c r="F99" s="326"/>
      <c r="G99" s="356"/>
      <c r="H99" s="154"/>
      <c r="I99" s="356"/>
      <c r="J99" s="356"/>
      <c r="K99" s="316"/>
      <c r="L99" s="326"/>
      <c r="M99" s="158"/>
      <c r="N99" s="190"/>
      <c r="O99" s="190"/>
      <c r="P99" s="190"/>
      <c r="Q99" s="190"/>
      <c r="R99" s="411"/>
      <c r="S99" s="412"/>
    </row>
    <row r="100" spans="1:19" ht="408.75" customHeight="1">
      <c r="A100" s="139"/>
      <c r="B100" s="261"/>
      <c r="C100" s="261"/>
      <c r="D100" s="355"/>
      <c r="E100" s="159"/>
      <c r="F100" s="327"/>
      <c r="G100" s="357"/>
      <c r="H100" s="169"/>
      <c r="I100" s="357"/>
      <c r="J100" s="357"/>
      <c r="K100" s="181"/>
      <c r="L100" s="327"/>
      <c r="M100" s="159"/>
      <c r="N100" s="179"/>
      <c r="O100" s="179"/>
      <c r="P100" s="179"/>
      <c r="Q100" s="179"/>
      <c r="R100" s="208"/>
      <c r="S100" s="209"/>
    </row>
    <row r="101" spans="1:19" ht="263.25" customHeight="1">
      <c r="A101" s="144">
        <v>48</v>
      </c>
      <c r="B101" s="261"/>
      <c r="C101" s="261"/>
      <c r="D101" s="353" t="s">
        <v>475</v>
      </c>
      <c r="E101" s="157" t="s">
        <v>373</v>
      </c>
      <c r="F101" s="325" t="s">
        <v>305</v>
      </c>
      <c r="G101" s="254" t="s">
        <v>301</v>
      </c>
      <c r="H101" s="168" t="s">
        <v>238</v>
      </c>
      <c r="I101" s="254" t="s">
        <v>441</v>
      </c>
      <c r="J101" s="254" t="s">
        <v>174</v>
      </c>
      <c r="K101" s="180">
        <f>2/52</f>
        <v>0.038461538461538464</v>
      </c>
      <c r="L101" s="317" t="s">
        <v>44</v>
      </c>
      <c r="M101" s="157" t="s">
        <v>373</v>
      </c>
      <c r="N101" s="178" t="s">
        <v>359</v>
      </c>
      <c r="O101" s="178" t="s">
        <v>517</v>
      </c>
      <c r="P101" s="178"/>
      <c r="Q101" s="178"/>
      <c r="R101" s="126" t="s">
        <v>45</v>
      </c>
      <c r="S101" s="127"/>
    </row>
    <row r="102" spans="1:19" ht="263.25" customHeight="1">
      <c r="A102" s="138"/>
      <c r="B102" s="261"/>
      <c r="C102" s="270"/>
      <c r="D102" s="354"/>
      <c r="E102" s="158"/>
      <c r="F102" s="326"/>
      <c r="G102" s="356"/>
      <c r="H102" s="154"/>
      <c r="I102" s="356"/>
      <c r="J102" s="356"/>
      <c r="K102" s="316"/>
      <c r="L102" s="318"/>
      <c r="M102" s="158"/>
      <c r="N102" s="190"/>
      <c r="O102" s="190"/>
      <c r="P102" s="190"/>
      <c r="Q102" s="190"/>
      <c r="R102" s="126" t="s">
        <v>13</v>
      </c>
      <c r="S102" s="127"/>
    </row>
    <row r="103" spans="1:19" ht="408" customHeight="1">
      <c r="A103" s="139"/>
      <c r="B103" s="264"/>
      <c r="C103" s="271"/>
      <c r="D103" s="355"/>
      <c r="E103" s="159"/>
      <c r="F103" s="327"/>
      <c r="G103" s="357"/>
      <c r="H103" s="169"/>
      <c r="I103" s="357"/>
      <c r="J103" s="357"/>
      <c r="K103" s="181"/>
      <c r="L103" s="319"/>
      <c r="M103" s="159"/>
      <c r="N103" s="179"/>
      <c r="O103" s="179"/>
      <c r="P103" s="179"/>
      <c r="Q103" s="179"/>
      <c r="R103" s="127"/>
      <c r="S103" s="127"/>
    </row>
    <row r="104" spans="1:19" ht="153.75" customHeight="1">
      <c r="A104" s="144">
        <v>49</v>
      </c>
      <c r="B104" s="269" t="s">
        <v>105</v>
      </c>
      <c r="C104" s="269" t="s">
        <v>402</v>
      </c>
      <c r="D104" s="141" t="s">
        <v>347</v>
      </c>
      <c r="E104" s="157" t="s">
        <v>71</v>
      </c>
      <c r="F104" s="364" t="s">
        <v>305</v>
      </c>
      <c r="G104" s="166" t="s">
        <v>239</v>
      </c>
      <c r="H104" s="166" t="s">
        <v>287</v>
      </c>
      <c r="I104" s="168" t="s">
        <v>441</v>
      </c>
      <c r="J104" s="166" t="s">
        <v>406</v>
      </c>
      <c r="K104" s="180">
        <f>87/87</f>
        <v>1</v>
      </c>
      <c r="L104" s="322" t="s">
        <v>14</v>
      </c>
      <c r="M104" s="157" t="s">
        <v>71</v>
      </c>
      <c r="N104" s="157" t="s">
        <v>359</v>
      </c>
      <c r="O104" s="178" t="s">
        <v>517</v>
      </c>
      <c r="P104" s="178"/>
      <c r="Q104" s="178"/>
      <c r="R104" s="395" t="s">
        <v>46</v>
      </c>
      <c r="S104" s="396"/>
    </row>
    <row r="105" spans="1:19" ht="318.75" customHeight="1">
      <c r="A105" s="138"/>
      <c r="B105" s="269"/>
      <c r="C105" s="269"/>
      <c r="D105" s="142"/>
      <c r="E105" s="158"/>
      <c r="F105" s="365"/>
      <c r="G105" s="228"/>
      <c r="H105" s="228"/>
      <c r="I105" s="154"/>
      <c r="J105" s="228"/>
      <c r="K105" s="316"/>
      <c r="L105" s="323"/>
      <c r="M105" s="158"/>
      <c r="N105" s="158"/>
      <c r="O105" s="190"/>
      <c r="P105" s="190"/>
      <c r="Q105" s="190"/>
      <c r="R105" s="208"/>
      <c r="S105" s="209"/>
    </row>
    <row r="106" spans="1:19" ht="348.75" customHeight="1">
      <c r="A106" s="138"/>
      <c r="B106" s="269"/>
      <c r="C106" s="269"/>
      <c r="D106" s="142"/>
      <c r="E106" s="158"/>
      <c r="F106" s="365"/>
      <c r="G106" s="228"/>
      <c r="H106" s="228"/>
      <c r="I106" s="154"/>
      <c r="J106" s="167"/>
      <c r="K106" s="181"/>
      <c r="L106" s="324"/>
      <c r="M106" s="158"/>
      <c r="N106" s="158"/>
      <c r="O106" s="190"/>
      <c r="P106" s="190"/>
      <c r="Q106" s="190"/>
      <c r="R106" s="397" t="s">
        <v>47</v>
      </c>
      <c r="S106" s="398"/>
    </row>
    <row r="107" spans="1:19" ht="247.5">
      <c r="A107" s="139"/>
      <c r="B107" s="269"/>
      <c r="C107" s="269"/>
      <c r="D107" s="279"/>
      <c r="E107" s="159"/>
      <c r="F107" s="366"/>
      <c r="G107" s="137"/>
      <c r="H107" s="137"/>
      <c r="I107" s="169"/>
      <c r="J107" s="64" t="s">
        <v>240</v>
      </c>
      <c r="K107" s="46">
        <f>42/42</f>
        <v>1</v>
      </c>
      <c r="L107" s="23" t="s">
        <v>15</v>
      </c>
      <c r="M107" s="159"/>
      <c r="N107" s="159"/>
      <c r="O107" s="179"/>
      <c r="P107" s="179"/>
      <c r="Q107" s="179"/>
      <c r="R107" s="395" t="s">
        <v>48</v>
      </c>
      <c r="S107" s="396"/>
    </row>
    <row r="108" spans="1:19" ht="409.5" customHeight="1">
      <c r="A108" s="144">
        <v>50</v>
      </c>
      <c r="B108" s="269" t="s">
        <v>105</v>
      </c>
      <c r="C108" s="269" t="s">
        <v>492</v>
      </c>
      <c r="D108" s="367" t="s">
        <v>106</v>
      </c>
      <c r="E108" s="157" t="s">
        <v>71</v>
      </c>
      <c r="F108" s="361" t="s">
        <v>165</v>
      </c>
      <c r="G108" s="66" t="s">
        <v>431</v>
      </c>
      <c r="H108" s="166" t="s">
        <v>493</v>
      </c>
      <c r="I108" s="166" t="s">
        <v>295</v>
      </c>
      <c r="J108" s="104" t="s">
        <v>435</v>
      </c>
      <c r="K108" s="110">
        <v>0</v>
      </c>
      <c r="L108" s="43" t="s">
        <v>110</v>
      </c>
      <c r="M108" s="157" t="s">
        <v>71</v>
      </c>
      <c r="N108" s="178" t="s">
        <v>359</v>
      </c>
      <c r="O108" s="20"/>
      <c r="P108" s="20" t="s">
        <v>517</v>
      </c>
      <c r="Q108" s="20"/>
      <c r="R108" s="151" t="s">
        <v>273</v>
      </c>
      <c r="S108" s="176"/>
    </row>
    <row r="109" spans="1:19" ht="409.5" customHeight="1">
      <c r="A109" s="138"/>
      <c r="B109" s="269"/>
      <c r="C109" s="269"/>
      <c r="D109" s="368"/>
      <c r="E109" s="158"/>
      <c r="F109" s="362"/>
      <c r="G109" s="66" t="s">
        <v>432</v>
      </c>
      <c r="H109" s="228"/>
      <c r="I109" s="228"/>
      <c r="J109" s="106" t="s">
        <v>435</v>
      </c>
      <c r="K109" s="110">
        <v>0</v>
      </c>
      <c r="L109" s="43"/>
      <c r="M109" s="158"/>
      <c r="N109" s="190"/>
      <c r="O109" s="20"/>
      <c r="P109" s="20" t="s">
        <v>517</v>
      </c>
      <c r="Q109" s="20"/>
      <c r="R109" s="151" t="s">
        <v>271</v>
      </c>
      <c r="S109" s="177"/>
    </row>
    <row r="110" spans="1:19" ht="409.5" customHeight="1">
      <c r="A110" s="138"/>
      <c r="B110" s="269"/>
      <c r="C110" s="269"/>
      <c r="D110" s="368"/>
      <c r="E110" s="158"/>
      <c r="F110" s="362"/>
      <c r="G110" s="66" t="s">
        <v>433</v>
      </c>
      <c r="H110" s="228"/>
      <c r="I110" s="228"/>
      <c r="J110" s="105" t="s">
        <v>436</v>
      </c>
      <c r="K110" s="116">
        <v>0</v>
      </c>
      <c r="L110" s="43"/>
      <c r="M110" s="158"/>
      <c r="N110" s="190"/>
      <c r="O110" s="20"/>
      <c r="P110" s="20" t="s">
        <v>517</v>
      </c>
      <c r="Q110" s="20"/>
      <c r="R110" s="151" t="s">
        <v>272</v>
      </c>
      <c r="S110" s="152"/>
    </row>
    <row r="111" spans="1:19" ht="408.75" customHeight="1">
      <c r="A111" s="139"/>
      <c r="B111" s="269"/>
      <c r="C111" s="269"/>
      <c r="D111" s="279"/>
      <c r="E111" s="159"/>
      <c r="F111" s="363"/>
      <c r="G111" s="66" t="s">
        <v>434</v>
      </c>
      <c r="H111" s="167"/>
      <c r="I111" s="167"/>
      <c r="J111" s="64"/>
      <c r="K111" s="29"/>
      <c r="L111" s="43"/>
      <c r="M111" s="159"/>
      <c r="N111" s="179"/>
      <c r="O111" s="20"/>
      <c r="P111" s="20" t="s">
        <v>517</v>
      </c>
      <c r="Q111" s="20"/>
      <c r="R111" s="130" t="s">
        <v>211</v>
      </c>
      <c r="S111" s="413"/>
    </row>
    <row r="112" spans="1:19" ht="409.5" customHeight="1">
      <c r="A112" s="17">
        <v>51</v>
      </c>
      <c r="B112" s="260" t="s">
        <v>105</v>
      </c>
      <c r="C112" s="278" t="s">
        <v>403</v>
      </c>
      <c r="D112" s="39" t="s">
        <v>241</v>
      </c>
      <c r="E112" s="18" t="s">
        <v>71</v>
      </c>
      <c r="F112" s="117" t="s">
        <v>305</v>
      </c>
      <c r="G112" s="34" t="s">
        <v>242</v>
      </c>
      <c r="H112" s="166" t="s">
        <v>297</v>
      </c>
      <c r="I112" s="75" t="s">
        <v>441</v>
      </c>
      <c r="J112" s="64" t="s">
        <v>296</v>
      </c>
      <c r="K112" s="29">
        <v>0</v>
      </c>
      <c r="L112" s="23" t="s">
        <v>51</v>
      </c>
      <c r="M112" s="18" t="s">
        <v>71</v>
      </c>
      <c r="N112" s="30" t="s">
        <v>359</v>
      </c>
      <c r="O112" s="20" t="s">
        <v>517</v>
      </c>
      <c r="P112" s="20"/>
      <c r="Q112" s="20"/>
      <c r="R112" s="130" t="s">
        <v>203</v>
      </c>
      <c r="S112" s="131"/>
    </row>
    <row r="113" spans="1:19" ht="409.5" customHeight="1">
      <c r="A113" s="17">
        <v>52</v>
      </c>
      <c r="B113" s="261"/>
      <c r="C113" s="262"/>
      <c r="D113" s="39" t="s">
        <v>243</v>
      </c>
      <c r="E113" s="18" t="s">
        <v>373</v>
      </c>
      <c r="F113" s="117" t="s">
        <v>305</v>
      </c>
      <c r="G113" s="125" t="s">
        <v>244</v>
      </c>
      <c r="H113" s="167" t="s">
        <v>315</v>
      </c>
      <c r="I113" s="75" t="s">
        <v>441</v>
      </c>
      <c r="J113" s="64" t="s">
        <v>316</v>
      </c>
      <c r="K113" s="29">
        <f>(13/2279)</f>
        <v>0.005704256252742431</v>
      </c>
      <c r="L113" s="23" t="s">
        <v>204</v>
      </c>
      <c r="M113" s="18" t="s">
        <v>373</v>
      </c>
      <c r="N113" s="30" t="s">
        <v>359</v>
      </c>
      <c r="O113" s="20"/>
      <c r="P113" s="20" t="s">
        <v>517</v>
      </c>
      <c r="Q113" s="20"/>
      <c r="R113" s="120" t="s">
        <v>274</v>
      </c>
      <c r="S113" s="121"/>
    </row>
    <row r="114" spans="1:19" ht="372" customHeight="1">
      <c r="A114" s="144">
        <v>53</v>
      </c>
      <c r="B114" s="261"/>
      <c r="C114" s="262"/>
      <c r="D114" s="141" t="s">
        <v>378</v>
      </c>
      <c r="E114" s="157" t="s">
        <v>373</v>
      </c>
      <c r="F114" s="160" t="s">
        <v>305</v>
      </c>
      <c r="G114" s="166" t="s">
        <v>245</v>
      </c>
      <c r="H114" s="166" t="s">
        <v>246</v>
      </c>
      <c r="I114" s="168" t="s">
        <v>441</v>
      </c>
      <c r="J114" s="166" t="s">
        <v>64</v>
      </c>
      <c r="K114" s="374">
        <f>9/2279</f>
        <v>0.003949100482667837</v>
      </c>
      <c r="L114" s="297" t="s">
        <v>16</v>
      </c>
      <c r="M114" s="157" t="s">
        <v>373</v>
      </c>
      <c r="N114" s="178" t="s">
        <v>359</v>
      </c>
      <c r="O114" s="178"/>
      <c r="P114" s="178" t="s">
        <v>517</v>
      </c>
      <c r="Q114" s="178"/>
      <c r="R114" s="170" t="s">
        <v>197</v>
      </c>
      <c r="S114" s="171"/>
    </row>
    <row r="115" spans="1:19" ht="409.5" customHeight="1">
      <c r="A115" s="139"/>
      <c r="B115" s="261"/>
      <c r="C115" s="262"/>
      <c r="D115" s="279"/>
      <c r="E115" s="159"/>
      <c r="F115" s="162"/>
      <c r="G115" s="137" t="s">
        <v>298</v>
      </c>
      <c r="H115" s="137" t="s">
        <v>494</v>
      </c>
      <c r="I115" s="169" t="s">
        <v>441</v>
      </c>
      <c r="J115" s="137"/>
      <c r="K115" s="375"/>
      <c r="L115" s="298"/>
      <c r="M115" s="159"/>
      <c r="N115" s="179"/>
      <c r="O115" s="179"/>
      <c r="P115" s="179"/>
      <c r="Q115" s="179"/>
      <c r="R115" s="193"/>
      <c r="S115" s="194"/>
    </row>
    <row r="116" spans="1:19" ht="408.75" customHeight="1">
      <c r="A116" s="144">
        <v>54</v>
      </c>
      <c r="B116" s="261"/>
      <c r="C116" s="262"/>
      <c r="D116" s="141" t="s">
        <v>248</v>
      </c>
      <c r="E116" s="157" t="s">
        <v>71</v>
      </c>
      <c r="F116" s="361" t="s">
        <v>308</v>
      </c>
      <c r="G116" s="34" t="s">
        <v>249</v>
      </c>
      <c r="H116" s="166" t="s">
        <v>250</v>
      </c>
      <c r="I116" s="75" t="s">
        <v>474</v>
      </c>
      <c r="J116" s="64" t="s">
        <v>251</v>
      </c>
      <c r="K116" s="29"/>
      <c r="L116" s="23" t="s">
        <v>17</v>
      </c>
      <c r="M116" s="157" t="s">
        <v>71</v>
      </c>
      <c r="N116" s="178" t="s">
        <v>359</v>
      </c>
      <c r="O116" s="20"/>
      <c r="P116" s="20" t="s">
        <v>517</v>
      </c>
      <c r="Q116" s="20"/>
      <c r="R116" s="308" t="s">
        <v>18</v>
      </c>
      <c r="S116" s="359"/>
    </row>
    <row r="117" spans="1:19" ht="313.5" customHeight="1">
      <c r="A117" s="138"/>
      <c r="B117" s="261"/>
      <c r="C117" s="262"/>
      <c r="D117" s="142"/>
      <c r="E117" s="158"/>
      <c r="F117" s="265"/>
      <c r="G117" s="275" t="s">
        <v>299</v>
      </c>
      <c r="H117" s="228"/>
      <c r="I117" s="168" t="s">
        <v>474</v>
      </c>
      <c r="J117" s="372" t="s">
        <v>78</v>
      </c>
      <c r="K117" s="370">
        <f>2250/104358</f>
        <v>0.021560397861208534</v>
      </c>
      <c r="L117" s="297" t="s">
        <v>19</v>
      </c>
      <c r="M117" s="158"/>
      <c r="N117" s="190"/>
      <c r="O117" s="155"/>
      <c r="P117" s="155" t="s">
        <v>517</v>
      </c>
      <c r="Q117" s="155"/>
      <c r="R117" s="170" t="s">
        <v>49</v>
      </c>
      <c r="S117" s="171"/>
    </row>
    <row r="118" spans="1:19" ht="353.25" customHeight="1">
      <c r="A118" s="138"/>
      <c r="B118" s="261"/>
      <c r="C118" s="262"/>
      <c r="D118" s="142"/>
      <c r="E118" s="158"/>
      <c r="F118" s="265"/>
      <c r="G118" s="329"/>
      <c r="H118" s="228"/>
      <c r="I118" s="169"/>
      <c r="J118" s="373"/>
      <c r="K118" s="371"/>
      <c r="L118" s="369"/>
      <c r="M118" s="158"/>
      <c r="N118" s="190"/>
      <c r="O118" s="156"/>
      <c r="P118" s="156"/>
      <c r="Q118" s="156"/>
      <c r="R118" s="172"/>
      <c r="S118" s="173"/>
    </row>
    <row r="119" spans="1:19" ht="408" customHeight="1">
      <c r="A119" s="139"/>
      <c r="B119" s="264"/>
      <c r="C119" s="263"/>
      <c r="D119" s="135"/>
      <c r="E119" s="159"/>
      <c r="F119" s="266"/>
      <c r="G119" s="64" t="s">
        <v>300</v>
      </c>
      <c r="H119" s="167"/>
      <c r="I119" s="75" t="s">
        <v>336</v>
      </c>
      <c r="J119" s="64" t="s">
        <v>252</v>
      </c>
      <c r="K119" s="36">
        <f>0/104358</f>
        <v>0</v>
      </c>
      <c r="L119" s="23" t="s">
        <v>20</v>
      </c>
      <c r="M119" s="159"/>
      <c r="N119" s="179"/>
      <c r="O119" s="32" t="s">
        <v>517</v>
      </c>
      <c r="P119" s="32"/>
      <c r="Q119" s="32"/>
      <c r="R119" s="151" t="s">
        <v>50</v>
      </c>
      <c r="S119" s="176"/>
    </row>
    <row r="120" spans="1:19" ht="409.5" customHeight="1">
      <c r="A120" s="235">
        <v>55</v>
      </c>
      <c r="B120" s="260" t="s">
        <v>495</v>
      </c>
      <c r="C120" s="269" t="s">
        <v>496</v>
      </c>
      <c r="D120" s="152" t="s">
        <v>280</v>
      </c>
      <c r="E120" s="216" t="s">
        <v>71</v>
      </c>
      <c r="F120" s="235" t="s">
        <v>307</v>
      </c>
      <c r="G120" s="229" t="s">
        <v>407</v>
      </c>
      <c r="H120" s="274" t="s">
        <v>303</v>
      </c>
      <c r="I120" s="168" t="s">
        <v>508</v>
      </c>
      <c r="J120" s="166" t="s">
        <v>500</v>
      </c>
      <c r="K120" s="180" t="s">
        <v>373</v>
      </c>
      <c r="L120" s="234" t="s">
        <v>317</v>
      </c>
      <c r="M120" s="216" t="s">
        <v>373</v>
      </c>
      <c r="N120" s="178" t="s">
        <v>359</v>
      </c>
      <c r="O120" s="186"/>
      <c r="P120" s="215"/>
      <c r="Q120" s="215" t="s">
        <v>517</v>
      </c>
      <c r="R120" s="196" t="s">
        <v>142</v>
      </c>
      <c r="S120" s="409"/>
    </row>
    <row r="121" spans="1:19" ht="409.5" customHeight="1">
      <c r="A121" s="235"/>
      <c r="B121" s="261"/>
      <c r="C121" s="269"/>
      <c r="D121" s="152"/>
      <c r="E121" s="216"/>
      <c r="F121" s="235"/>
      <c r="G121" s="229"/>
      <c r="H121" s="274"/>
      <c r="I121" s="169"/>
      <c r="J121" s="167"/>
      <c r="K121" s="181"/>
      <c r="L121" s="234"/>
      <c r="M121" s="216"/>
      <c r="N121" s="179"/>
      <c r="O121" s="187"/>
      <c r="P121" s="215"/>
      <c r="Q121" s="215"/>
      <c r="R121" s="407"/>
      <c r="S121" s="408"/>
    </row>
    <row r="122" spans="1:19" ht="265.5" customHeight="1">
      <c r="A122" s="235">
        <v>56</v>
      </c>
      <c r="B122" s="261"/>
      <c r="C122" s="269"/>
      <c r="D122" s="152" t="s">
        <v>476</v>
      </c>
      <c r="E122" s="216" t="s">
        <v>71</v>
      </c>
      <c r="F122" s="235" t="s">
        <v>138</v>
      </c>
      <c r="G122" s="229" t="s">
        <v>253</v>
      </c>
      <c r="H122" s="229" t="s">
        <v>408</v>
      </c>
      <c r="I122" s="168" t="s">
        <v>472</v>
      </c>
      <c r="J122" s="166" t="s">
        <v>501</v>
      </c>
      <c r="K122" s="314"/>
      <c r="L122" s="234" t="s">
        <v>317</v>
      </c>
      <c r="M122" s="235" t="s">
        <v>373</v>
      </c>
      <c r="N122" s="178" t="s">
        <v>359</v>
      </c>
      <c r="O122" s="235"/>
      <c r="P122" s="235"/>
      <c r="Q122" s="235" t="s">
        <v>517</v>
      </c>
      <c r="R122" s="170" t="s">
        <v>139</v>
      </c>
      <c r="S122" s="171"/>
    </row>
    <row r="123" spans="1:19" ht="315.75" customHeight="1">
      <c r="A123" s="235"/>
      <c r="B123" s="261"/>
      <c r="C123" s="260"/>
      <c r="D123" s="152"/>
      <c r="E123" s="216"/>
      <c r="F123" s="235"/>
      <c r="G123" s="229"/>
      <c r="H123" s="229"/>
      <c r="I123" s="169"/>
      <c r="J123" s="167"/>
      <c r="K123" s="315"/>
      <c r="L123" s="234"/>
      <c r="M123" s="235"/>
      <c r="N123" s="179"/>
      <c r="O123" s="235"/>
      <c r="P123" s="235"/>
      <c r="Q123" s="235"/>
      <c r="R123" s="172"/>
      <c r="S123" s="173"/>
    </row>
    <row r="124" spans="1:19" ht="409.5" customHeight="1">
      <c r="A124" s="235">
        <v>57</v>
      </c>
      <c r="B124" s="269" t="s">
        <v>497</v>
      </c>
      <c r="C124" s="269" t="s">
        <v>498</v>
      </c>
      <c r="D124" s="141" t="s">
        <v>178</v>
      </c>
      <c r="E124" s="309" t="s">
        <v>71</v>
      </c>
      <c r="F124" s="240" t="s">
        <v>307</v>
      </c>
      <c r="G124" s="118" t="s">
        <v>122</v>
      </c>
      <c r="H124" s="166" t="s">
        <v>206</v>
      </c>
      <c r="I124" s="166" t="s">
        <v>409</v>
      </c>
      <c r="J124" s="166" t="s">
        <v>277</v>
      </c>
      <c r="K124" s="180">
        <f>0/3</f>
        <v>0</v>
      </c>
      <c r="L124" s="27" t="s">
        <v>41</v>
      </c>
      <c r="M124" s="309" t="s">
        <v>71</v>
      </c>
      <c r="N124" s="155" t="s">
        <v>359</v>
      </c>
      <c r="O124" s="71"/>
      <c r="P124" s="71" t="s">
        <v>517</v>
      </c>
      <c r="Q124" s="71"/>
      <c r="R124" s="174" t="s">
        <v>512</v>
      </c>
      <c r="S124" s="175"/>
    </row>
    <row r="125" spans="1:19" ht="409.5" customHeight="1">
      <c r="A125" s="235"/>
      <c r="B125" s="269"/>
      <c r="C125" s="269"/>
      <c r="D125" s="142"/>
      <c r="E125" s="310"/>
      <c r="F125" s="312"/>
      <c r="G125" s="64" t="s">
        <v>513</v>
      </c>
      <c r="H125" s="228"/>
      <c r="I125" s="228"/>
      <c r="J125" s="228"/>
      <c r="K125" s="316"/>
      <c r="L125" s="27" t="s">
        <v>41</v>
      </c>
      <c r="M125" s="310"/>
      <c r="N125" s="140"/>
      <c r="O125" s="71"/>
      <c r="P125" s="71" t="s">
        <v>517</v>
      </c>
      <c r="Q125" s="71"/>
      <c r="R125" s="174" t="s">
        <v>213</v>
      </c>
      <c r="S125" s="175"/>
    </row>
    <row r="126" spans="1:19" ht="408.75" customHeight="1">
      <c r="A126" s="235"/>
      <c r="B126" s="269"/>
      <c r="C126" s="269"/>
      <c r="D126" s="279"/>
      <c r="E126" s="311"/>
      <c r="F126" s="313"/>
      <c r="G126" s="64" t="s">
        <v>514</v>
      </c>
      <c r="H126" s="167"/>
      <c r="I126" s="137"/>
      <c r="J126" s="137"/>
      <c r="K126" s="181"/>
      <c r="L126" s="27" t="s">
        <v>41</v>
      </c>
      <c r="M126" s="311"/>
      <c r="N126" s="156"/>
      <c r="O126" s="81"/>
      <c r="P126" s="81" t="s">
        <v>517</v>
      </c>
      <c r="Q126" s="81"/>
      <c r="R126" s="399" t="s">
        <v>212</v>
      </c>
      <c r="S126" s="400"/>
    </row>
    <row r="127" spans="1:19" ht="44.25">
      <c r="A127" s="3"/>
      <c r="B127" s="4"/>
      <c r="C127" s="4"/>
      <c r="D127" s="41"/>
      <c r="F127" s="8"/>
      <c r="G127" s="8"/>
      <c r="H127" s="8"/>
      <c r="I127" s="8"/>
      <c r="J127" s="40"/>
      <c r="K127" s="8"/>
      <c r="L127" s="9"/>
      <c r="M127" s="5"/>
      <c r="N127" s="7"/>
      <c r="O127" s="6"/>
      <c r="P127" s="6"/>
      <c r="Q127" s="7"/>
      <c r="R127" s="128"/>
      <c r="S127" s="129"/>
    </row>
    <row r="128" spans="1:19" ht="44.25">
      <c r="A128" s="3"/>
      <c r="B128" s="4"/>
      <c r="C128" s="4"/>
      <c r="D128" s="41"/>
      <c r="F128" s="8"/>
      <c r="G128" s="8"/>
      <c r="H128" s="8"/>
      <c r="I128" s="8"/>
      <c r="J128" s="40"/>
      <c r="K128" s="8"/>
      <c r="L128" s="9"/>
      <c r="M128" s="5"/>
      <c r="N128" s="7"/>
      <c r="O128" s="6"/>
      <c r="P128" s="6"/>
      <c r="Q128" s="7"/>
      <c r="R128" s="128"/>
      <c r="S128" s="129"/>
    </row>
    <row r="129" spans="1:19" ht="44.25">
      <c r="A129" s="119" t="s">
        <v>62</v>
      </c>
      <c r="B129" s="4"/>
      <c r="C129" s="4"/>
      <c r="D129" s="41"/>
      <c r="F129" s="8"/>
      <c r="G129" s="8"/>
      <c r="H129" s="8"/>
      <c r="I129" s="8"/>
      <c r="J129" s="41"/>
      <c r="K129" s="8"/>
      <c r="L129" s="9"/>
      <c r="M129" s="5"/>
      <c r="N129" s="7"/>
      <c r="O129" s="7"/>
      <c r="P129" s="7"/>
      <c r="Q129" s="7"/>
      <c r="R129" s="128"/>
      <c r="S129" s="129"/>
    </row>
    <row r="130" spans="1:19" ht="44.25">
      <c r="A130" s="119" t="s">
        <v>150</v>
      </c>
      <c r="B130" s="4"/>
      <c r="C130" s="4"/>
      <c r="D130" s="41"/>
      <c r="F130" s="8"/>
      <c r="G130" s="8"/>
      <c r="H130" s="8"/>
      <c r="I130" s="8"/>
      <c r="J130" s="41"/>
      <c r="K130" s="8"/>
      <c r="L130" s="9"/>
      <c r="M130" s="5"/>
      <c r="N130" s="7"/>
      <c r="O130" s="7"/>
      <c r="P130" s="7"/>
      <c r="Q130" s="7"/>
      <c r="R130" s="128"/>
      <c r="S130" s="129"/>
    </row>
    <row r="131" spans="1:19" ht="44.25">
      <c r="A131" s="3"/>
      <c r="B131" s="4"/>
      <c r="C131" s="4"/>
      <c r="D131" s="41"/>
      <c r="F131" s="8"/>
      <c r="G131" s="8"/>
      <c r="H131" s="8"/>
      <c r="I131" s="8"/>
      <c r="J131" s="41"/>
      <c r="K131" s="8"/>
      <c r="L131" s="9"/>
      <c r="M131" s="5"/>
      <c r="N131" s="7"/>
      <c r="O131" s="7"/>
      <c r="P131" s="7"/>
      <c r="Q131" s="7"/>
      <c r="R131" s="128"/>
      <c r="S131" s="129"/>
    </row>
    <row r="132" spans="1:18" ht="44.25">
      <c r="A132" s="3"/>
      <c r="B132" s="4"/>
      <c r="C132" s="4"/>
      <c r="D132" s="41"/>
      <c r="F132" s="8"/>
      <c r="G132" s="8"/>
      <c r="H132" s="8"/>
      <c r="I132" s="8"/>
      <c r="J132" s="41"/>
      <c r="K132" s="8"/>
      <c r="L132" s="9"/>
      <c r="M132" s="5"/>
      <c r="N132" s="7"/>
      <c r="O132" s="7"/>
      <c r="P132" s="7"/>
      <c r="Q132" s="7"/>
      <c r="R132" s="8"/>
    </row>
    <row r="133" spans="1:18" ht="44.25">
      <c r="A133" s="3"/>
      <c r="B133" s="4"/>
      <c r="C133" s="4"/>
      <c r="D133" s="41"/>
      <c r="F133" s="8"/>
      <c r="G133" s="8"/>
      <c r="H133" s="8"/>
      <c r="I133" s="8"/>
      <c r="J133" s="41"/>
      <c r="K133" s="8"/>
      <c r="L133" s="9"/>
      <c r="M133" s="5"/>
      <c r="N133" s="7"/>
      <c r="O133" s="7"/>
      <c r="P133" s="7"/>
      <c r="Q133" s="7"/>
      <c r="R133" s="8"/>
    </row>
    <row r="134" spans="1:18" ht="44.25">
      <c r="A134" s="3"/>
      <c r="B134" s="4"/>
      <c r="C134" s="4"/>
      <c r="D134" s="41"/>
      <c r="F134" s="8"/>
      <c r="G134" s="8"/>
      <c r="H134" s="8"/>
      <c r="I134" s="8"/>
      <c r="J134" s="41"/>
      <c r="K134" s="8"/>
      <c r="L134" s="9"/>
      <c r="M134" s="5"/>
      <c r="N134" s="7"/>
      <c r="O134" s="7"/>
      <c r="P134" s="7"/>
      <c r="Q134" s="7"/>
      <c r="R134" s="8"/>
    </row>
    <row r="135" spans="1:18" ht="44.25">
      <c r="A135" s="3"/>
      <c r="B135" s="4"/>
      <c r="C135" s="4"/>
      <c r="D135" s="41"/>
      <c r="F135" s="8"/>
      <c r="G135" s="8"/>
      <c r="H135" s="8"/>
      <c r="I135" s="8"/>
      <c r="J135" s="41"/>
      <c r="K135" s="8"/>
      <c r="L135" s="9"/>
      <c r="M135" s="5"/>
      <c r="N135" s="7"/>
      <c r="O135" s="7"/>
      <c r="P135" s="7"/>
      <c r="Q135" s="7"/>
      <c r="R135" s="8"/>
    </row>
    <row r="136" spans="1:18" ht="44.25">
      <c r="A136" s="3"/>
      <c r="B136" s="4"/>
      <c r="C136" s="4"/>
      <c r="D136" s="41"/>
      <c r="F136" s="8"/>
      <c r="G136" s="8"/>
      <c r="H136" s="8"/>
      <c r="I136" s="8"/>
      <c r="J136" s="41"/>
      <c r="K136" s="8"/>
      <c r="L136" s="9"/>
      <c r="M136" s="5"/>
      <c r="N136" s="7"/>
      <c r="O136" s="7"/>
      <c r="P136" s="7"/>
      <c r="Q136" s="7"/>
      <c r="R136" s="8"/>
    </row>
    <row r="137" spans="1:18" ht="44.25">
      <c r="A137" s="3"/>
      <c r="B137" s="4"/>
      <c r="C137" s="4"/>
      <c r="D137" s="41"/>
      <c r="F137" s="8"/>
      <c r="G137" s="8"/>
      <c r="H137" s="8"/>
      <c r="I137" s="8"/>
      <c r="J137" s="8"/>
      <c r="K137" s="8"/>
      <c r="L137" s="9"/>
      <c r="M137" s="8"/>
      <c r="N137" s="7"/>
      <c r="O137" s="7"/>
      <c r="P137" s="7"/>
      <c r="Q137" s="7"/>
      <c r="R137" s="8"/>
    </row>
    <row r="138" spans="1:18" ht="44.25">
      <c r="A138" s="3"/>
      <c r="B138" s="4"/>
      <c r="C138" s="4"/>
      <c r="D138" s="41"/>
      <c r="F138" s="8"/>
      <c r="G138" s="8"/>
      <c r="H138" s="8"/>
      <c r="I138" s="8"/>
      <c r="J138" s="8"/>
      <c r="K138" s="8"/>
      <c r="L138" s="9"/>
      <c r="M138" s="8"/>
      <c r="N138" s="7"/>
      <c r="O138" s="7"/>
      <c r="P138" s="7"/>
      <c r="Q138" s="7"/>
      <c r="R138" s="8"/>
    </row>
    <row r="139" spans="1:18" ht="44.25">
      <c r="A139" s="3"/>
      <c r="B139" s="4"/>
      <c r="C139" s="4"/>
      <c r="D139" s="41"/>
      <c r="F139" s="8"/>
      <c r="G139" s="8"/>
      <c r="H139" s="8"/>
      <c r="I139" s="8"/>
      <c r="J139" s="8"/>
      <c r="K139" s="8"/>
      <c r="L139" s="9"/>
      <c r="M139" s="8"/>
      <c r="N139" s="7"/>
      <c r="O139" s="7"/>
      <c r="P139" s="7"/>
      <c r="Q139" s="7"/>
      <c r="R139" s="8"/>
    </row>
    <row r="140" spans="1:18" ht="44.25">
      <c r="A140" s="3"/>
      <c r="B140" s="4"/>
      <c r="C140" s="4"/>
      <c r="D140" s="41"/>
      <c r="F140" s="8"/>
      <c r="G140" s="8"/>
      <c r="H140" s="8"/>
      <c r="I140" s="8"/>
      <c r="J140" s="8"/>
      <c r="K140" s="8"/>
      <c r="L140" s="9"/>
      <c r="M140" s="8"/>
      <c r="N140" s="7"/>
      <c r="O140" s="7"/>
      <c r="P140" s="7"/>
      <c r="Q140" s="7"/>
      <c r="R140" s="8"/>
    </row>
    <row r="141" spans="1:18" ht="44.25">
      <c r="A141" s="3"/>
      <c r="B141" s="4"/>
      <c r="C141" s="4"/>
      <c r="D141" s="41"/>
      <c r="F141" s="8"/>
      <c r="G141" s="8"/>
      <c r="H141" s="8"/>
      <c r="I141" s="8"/>
      <c r="J141" s="8"/>
      <c r="K141" s="8"/>
      <c r="L141" s="9"/>
      <c r="M141" s="8"/>
      <c r="N141" s="7"/>
      <c r="O141" s="7"/>
      <c r="P141" s="7"/>
      <c r="Q141" s="7"/>
      <c r="R141" s="8"/>
    </row>
    <row r="142" spans="1:18" ht="44.25">
      <c r="A142" s="3"/>
      <c r="B142" s="4"/>
      <c r="C142" s="4"/>
      <c r="D142" s="41"/>
      <c r="F142" s="8"/>
      <c r="G142" s="8"/>
      <c r="H142" s="8"/>
      <c r="I142" s="8"/>
      <c r="J142" s="8"/>
      <c r="K142" s="8"/>
      <c r="L142" s="9"/>
      <c r="M142" s="8"/>
      <c r="N142" s="7"/>
      <c r="O142" s="7"/>
      <c r="P142" s="7"/>
      <c r="Q142" s="7"/>
      <c r="R142" s="8"/>
    </row>
    <row r="143" spans="1:17" ht="44.25">
      <c r="A143" s="3"/>
      <c r="B143" s="4"/>
      <c r="C143" s="4"/>
      <c r="D143" s="41"/>
      <c r="L143" s="37"/>
      <c r="N143" s="7"/>
      <c r="O143" s="7"/>
      <c r="P143" s="7"/>
      <c r="Q143" s="7"/>
    </row>
    <row r="144" spans="1:17" ht="44.25">
      <c r="A144" s="3"/>
      <c r="B144" s="4"/>
      <c r="C144" s="4"/>
      <c r="D144" s="41"/>
      <c r="L144" s="37"/>
      <c r="N144" s="7"/>
      <c r="O144" s="7"/>
      <c r="P144" s="7"/>
      <c r="Q144" s="7"/>
    </row>
    <row r="145" spans="1:17" ht="44.25">
      <c r="A145" s="3"/>
      <c r="B145" s="4"/>
      <c r="C145" s="4"/>
      <c r="D145" s="41"/>
      <c r="L145" s="37"/>
      <c r="N145" s="7"/>
      <c r="O145" s="7"/>
      <c r="P145" s="7"/>
      <c r="Q145" s="7"/>
    </row>
    <row r="146" spans="1:17" ht="44.25">
      <c r="A146" s="3"/>
      <c r="B146" s="4"/>
      <c r="C146" s="4"/>
      <c r="D146" s="41"/>
      <c r="L146" s="37"/>
      <c r="N146" s="7"/>
      <c r="O146" s="7"/>
      <c r="P146" s="7"/>
      <c r="Q146" s="7"/>
    </row>
    <row r="147" spans="1:17" ht="44.25">
      <c r="A147" s="3"/>
      <c r="B147" s="4"/>
      <c r="C147" s="4"/>
      <c r="D147" s="41"/>
      <c r="L147" s="37"/>
      <c r="N147" s="7"/>
      <c r="O147" s="7"/>
      <c r="P147" s="7"/>
      <c r="Q147" s="7"/>
    </row>
    <row r="148" spans="1:17" ht="44.25">
      <c r="A148" s="3"/>
      <c r="B148" s="4"/>
      <c r="C148" s="4"/>
      <c r="D148" s="41"/>
      <c r="L148" s="37"/>
      <c r="N148" s="7"/>
      <c r="O148" s="7"/>
      <c r="P148" s="7"/>
      <c r="Q148" s="7"/>
    </row>
    <row r="149" spans="1:17" ht="44.25">
      <c r="A149" s="3"/>
      <c r="B149" s="4"/>
      <c r="C149" s="4"/>
      <c r="D149" s="41"/>
      <c r="L149" s="37"/>
      <c r="N149" s="7"/>
      <c r="O149" s="7"/>
      <c r="P149" s="7"/>
      <c r="Q149" s="7"/>
    </row>
    <row r="150" spans="1:17" ht="44.25">
      <c r="A150" s="3"/>
      <c r="B150" s="4"/>
      <c r="C150" s="4"/>
      <c r="D150" s="41"/>
      <c r="L150" s="37"/>
      <c r="N150" s="7"/>
      <c r="O150" s="7"/>
      <c r="P150" s="7"/>
      <c r="Q150" s="7"/>
    </row>
    <row r="151" spans="1:17" ht="44.25">
      <c r="A151" s="3"/>
      <c r="B151" s="4"/>
      <c r="C151" s="4"/>
      <c r="D151" s="41"/>
      <c r="L151" s="37"/>
      <c r="N151" s="7"/>
      <c r="O151" s="7"/>
      <c r="P151" s="7"/>
      <c r="Q151" s="7"/>
    </row>
    <row r="152" spans="1:17" ht="44.25">
      <c r="A152" s="3"/>
      <c r="B152" s="4"/>
      <c r="C152" s="4"/>
      <c r="D152" s="41"/>
      <c r="N152" s="7"/>
      <c r="O152" s="7"/>
      <c r="P152" s="7"/>
      <c r="Q152" s="7"/>
    </row>
    <row r="153" spans="1:17" ht="44.25">
      <c r="A153" s="3"/>
      <c r="B153" s="4"/>
      <c r="C153" s="4"/>
      <c r="D153" s="41"/>
      <c r="N153" s="7"/>
      <c r="O153" s="7"/>
      <c r="P153" s="7"/>
      <c r="Q153" s="7"/>
    </row>
    <row r="154" spans="1:17" ht="44.25">
      <c r="A154" s="3"/>
      <c r="B154" s="4"/>
      <c r="C154" s="4"/>
      <c r="D154" s="41"/>
      <c r="N154" s="7"/>
      <c r="O154" s="7"/>
      <c r="P154" s="7"/>
      <c r="Q154" s="7"/>
    </row>
    <row r="155" spans="1:17" ht="44.25">
      <c r="A155" s="3"/>
      <c r="B155" s="4"/>
      <c r="C155" s="4"/>
      <c r="D155" s="41"/>
      <c r="N155" s="7"/>
      <c r="O155" s="7"/>
      <c r="P155" s="7"/>
      <c r="Q155" s="7"/>
    </row>
    <row r="156" spans="1:17" ht="44.25">
      <c r="A156" s="3"/>
      <c r="B156" s="4"/>
      <c r="C156" s="4"/>
      <c r="D156" s="41"/>
      <c r="N156" s="7"/>
      <c r="O156" s="7"/>
      <c r="P156" s="7"/>
      <c r="Q156" s="7"/>
    </row>
    <row r="157" spans="1:17" ht="44.25">
      <c r="A157" s="3"/>
      <c r="B157" s="4"/>
      <c r="C157" s="4"/>
      <c r="D157" s="41"/>
      <c r="N157" s="7"/>
      <c r="O157" s="7"/>
      <c r="P157" s="7"/>
      <c r="Q157" s="7"/>
    </row>
    <row r="158" spans="1:17" ht="44.25">
      <c r="A158" s="3"/>
      <c r="B158" s="4"/>
      <c r="C158" s="4"/>
      <c r="D158" s="41"/>
      <c r="N158" s="7"/>
      <c r="O158" s="7"/>
      <c r="P158" s="7"/>
      <c r="Q158" s="7"/>
    </row>
    <row r="159" spans="1:17" ht="44.25">
      <c r="A159" s="3"/>
      <c r="B159" s="4"/>
      <c r="C159" s="4"/>
      <c r="D159" s="41"/>
      <c r="N159" s="7"/>
      <c r="O159" s="7"/>
      <c r="P159" s="7"/>
      <c r="Q159" s="7"/>
    </row>
    <row r="160" spans="1:17" ht="44.25">
      <c r="A160" s="3"/>
      <c r="B160" s="4"/>
      <c r="C160" s="4"/>
      <c r="D160" s="41"/>
      <c r="N160" s="7"/>
      <c r="O160" s="7"/>
      <c r="P160" s="7"/>
      <c r="Q160" s="7"/>
    </row>
    <row r="161" spans="1:17" ht="44.25">
      <c r="A161" s="3"/>
      <c r="B161" s="4"/>
      <c r="C161" s="4"/>
      <c r="D161" s="41"/>
      <c r="N161" s="7"/>
      <c r="O161" s="7"/>
      <c r="P161" s="7"/>
      <c r="Q161" s="7"/>
    </row>
    <row r="162" spans="1:17" ht="44.25">
      <c r="A162" s="3"/>
      <c r="B162" s="4"/>
      <c r="C162" s="4"/>
      <c r="D162" s="41"/>
      <c r="N162" s="7"/>
      <c r="O162" s="7"/>
      <c r="P162" s="7"/>
      <c r="Q162" s="7"/>
    </row>
    <row r="163" spans="1:17" ht="44.25">
      <c r="A163" s="3"/>
      <c r="B163" s="4"/>
      <c r="C163" s="4"/>
      <c r="D163" s="41"/>
      <c r="N163" s="7"/>
      <c r="O163" s="7"/>
      <c r="P163" s="7"/>
      <c r="Q163" s="7"/>
    </row>
    <row r="164" spans="1:17" ht="44.25">
      <c r="A164" s="3"/>
      <c r="B164" s="4"/>
      <c r="C164" s="4"/>
      <c r="D164" s="41"/>
      <c r="N164" s="7"/>
      <c r="O164" s="7"/>
      <c r="P164" s="7"/>
      <c r="Q164" s="7"/>
    </row>
    <row r="165" spans="1:17" ht="44.25">
      <c r="A165" s="3"/>
      <c r="B165" s="4"/>
      <c r="C165" s="4"/>
      <c r="D165" s="41"/>
      <c r="N165" s="7"/>
      <c r="O165" s="7"/>
      <c r="P165" s="7"/>
      <c r="Q165" s="7"/>
    </row>
    <row r="166" spans="1:17" ht="44.25">
      <c r="A166" s="3"/>
      <c r="B166" s="4"/>
      <c r="C166" s="4"/>
      <c r="D166" s="41"/>
      <c r="N166" s="7"/>
      <c r="O166" s="7"/>
      <c r="P166" s="7"/>
      <c r="Q166" s="7"/>
    </row>
    <row r="167" spans="1:17" ht="44.25">
      <c r="A167" s="3"/>
      <c r="B167" s="4"/>
      <c r="C167" s="4"/>
      <c r="D167" s="41"/>
      <c r="N167" s="7"/>
      <c r="O167" s="7"/>
      <c r="P167" s="7"/>
      <c r="Q167" s="7"/>
    </row>
    <row r="168" spans="1:17" ht="44.25">
      <c r="A168" s="3"/>
      <c r="B168" s="4"/>
      <c r="C168" s="4"/>
      <c r="D168" s="41"/>
      <c r="N168" s="7"/>
      <c r="O168" s="7"/>
      <c r="P168" s="7"/>
      <c r="Q168" s="7"/>
    </row>
    <row r="169" spans="1:17" ht="44.25">
      <c r="A169" s="3"/>
      <c r="B169" s="4"/>
      <c r="C169" s="4"/>
      <c r="D169" s="41"/>
      <c r="N169" s="7"/>
      <c r="O169" s="7"/>
      <c r="P169" s="7"/>
      <c r="Q169" s="7"/>
    </row>
    <row r="170" spans="1:17" ht="44.25">
      <c r="A170" s="3"/>
      <c r="B170" s="4"/>
      <c r="C170" s="4"/>
      <c r="D170" s="41"/>
      <c r="N170" s="7"/>
      <c r="O170" s="7"/>
      <c r="P170" s="7"/>
      <c r="Q170" s="7"/>
    </row>
    <row r="171" spans="1:17" ht="44.25">
      <c r="A171" s="3"/>
      <c r="B171" s="4"/>
      <c r="C171" s="4"/>
      <c r="D171" s="41"/>
      <c r="N171" s="7"/>
      <c r="O171" s="7"/>
      <c r="P171" s="7"/>
      <c r="Q171" s="7"/>
    </row>
    <row r="172" spans="1:17" ht="44.25">
      <c r="A172" s="3"/>
      <c r="B172" s="4"/>
      <c r="C172" s="4"/>
      <c r="D172" s="41"/>
      <c r="N172" s="7"/>
      <c r="O172" s="7"/>
      <c r="P172" s="7"/>
      <c r="Q172" s="7"/>
    </row>
    <row r="173" spans="1:17" ht="44.25">
      <c r="A173" s="3"/>
      <c r="B173" s="4"/>
      <c r="C173" s="4"/>
      <c r="D173" s="41"/>
      <c r="N173" s="7"/>
      <c r="O173" s="7"/>
      <c r="P173" s="7"/>
      <c r="Q173" s="7"/>
    </row>
    <row r="174" spans="1:17" ht="44.25">
      <c r="A174" s="3"/>
      <c r="B174" s="4"/>
      <c r="C174" s="4"/>
      <c r="D174" s="41"/>
      <c r="N174" s="7"/>
      <c r="O174" s="7"/>
      <c r="P174" s="7"/>
      <c r="Q174" s="7"/>
    </row>
    <row r="175" spans="1:17" ht="44.25">
      <c r="A175" s="3"/>
      <c r="B175" s="4"/>
      <c r="C175" s="4"/>
      <c r="D175" s="41"/>
      <c r="N175" s="7"/>
      <c r="O175" s="7"/>
      <c r="P175" s="7"/>
      <c r="Q175" s="7"/>
    </row>
    <row r="176" spans="1:17" ht="44.25">
      <c r="A176" s="3"/>
      <c r="B176" s="4"/>
      <c r="C176" s="4"/>
      <c r="D176" s="41"/>
      <c r="N176" s="7"/>
      <c r="O176" s="7"/>
      <c r="P176" s="7"/>
      <c r="Q176" s="7"/>
    </row>
    <row r="177" spans="1:17" ht="44.25">
      <c r="A177" s="3"/>
      <c r="B177" s="4"/>
      <c r="C177" s="4"/>
      <c r="D177" s="41"/>
      <c r="N177" s="7"/>
      <c r="O177" s="7"/>
      <c r="P177" s="7"/>
      <c r="Q177" s="7"/>
    </row>
    <row r="178" spans="1:17" ht="44.25">
      <c r="A178" s="3"/>
      <c r="B178" s="4"/>
      <c r="C178" s="4"/>
      <c r="D178" s="41"/>
      <c r="N178" s="7"/>
      <c r="O178" s="7"/>
      <c r="P178" s="7"/>
      <c r="Q178" s="7"/>
    </row>
    <row r="179" spans="1:17" ht="44.25">
      <c r="A179" s="3"/>
      <c r="B179" s="4"/>
      <c r="C179" s="4"/>
      <c r="D179" s="41"/>
      <c r="N179" s="7"/>
      <c r="O179" s="7"/>
      <c r="P179" s="7"/>
      <c r="Q179" s="7"/>
    </row>
    <row r="180" spans="1:17" ht="44.25">
      <c r="A180" s="3"/>
      <c r="B180" s="4"/>
      <c r="C180" s="4"/>
      <c r="D180" s="41"/>
      <c r="N180" s="7"/>
      <c r="O180" s="7"/>
      <c r="P180" s="7"/>
      <c r="Q180" s="7"/>
    </row>
    <row r="181" spans="1:17" ht="44.25">
      <c r="A181" s="3"/>
      <c r="B181" s="4"/>
      <c r="C181" s="4"/>
      <c r="D181" s="41"/>
      <c r="N181" s="7"/>
      <c r="O181" s="7"/>
      <c r="P181" s="7"/>
      <c r="Q181" s="7"/>
    </row>
    <row r="182" spans="1:17" ht="44.25">
      <c r="A182" s="3"/>
      <c r="B182" s="4"/>
      <c r="C182" s="4"/>
      <c r="D182" s="41"/>
      <c r="N182" s="7"/>
      <c r="O182" s="7"/>
      <c r="P182" s="7"/>
      <c r="Q182" s="7"/>
    </row>
    <row r="183" spans="1:17" ht="44.25">
      <c r="A183" s="3"/>
      <c r="B183" s="4"/>
      <c r="C183" s="4"/>
      <c r="D183" s="41"/>
      <c r="N183" s="7"/>
      <c r="O183" s="7"/>
      <c r="P183" s="7"/>
      <c r="Q183" s="7"/>
    </row>
    <row r="184" spans="1:17" ht="44.25">
      <c r="A184" s="3"/>
      <c r="B184" s="4"/>
      <c r="C184" s="4"/>
      <c r="D184" s="41"/>
      <c r="N184" s="7"/>
      <c r="O184" s="7"/>
      <c r="P184" s="7"/>
      <c r="Q184" s="7"/>
    </row>
    <row r="185" spans="1:17" ht="44.25">
      <c r="A185" s="3"/>
      <c r="B185" s="4"/>
      <c r="C185" s="4"/>
      <c r="D185" s="41"/>
      <c r="N185" s="7"/>
      <c r="O185" s="7"/>
      <c r="P185" s="7"/>
      <c r="Q185" s="7"/>
    </row>
    <row r="186" spans="1:17" ht="44.25">
      <c r="A186" s="3"/>
      <c r="B186" s="4"/>
      <c r="C186" s="4"/>
      <c r="D186" s="41"/>
      <c r="N186" s="7"/>
      <c r="O186" s="7"/>
      <c r="P186" s="7"/>
      <c r="Q186" s="7"/>
    </row>
    <row r="187" spans="1:17" ht="44.25">
      <c r="A187" s="3"/>
      <c r="B187" s="4"/>
      <c r="C187" s="4"/>
      <c r="D187" s="41"/>
      <c r="N187" s="7"/>
      <c r="O187" s="7"/>
      <c r="P187" s="7"/>
      <c r="Q187" s="7"/>
    </row>
    <row r="188" spans="1:17" ht="44.25">
      <c r="A188" s="3"/>
      <c r="B188" s="4"/>
      <c r="C188" s="4"/>
      <c r="D188" s="41"/>
      <c r="N188" s="7"/>
      <c r="O188" s="7"/>
      <c r="P188" s="7"/>
      <c r="Q188" s="7"/>
    </row>
    <row r="189" spans="1:17" ht="44.25">
      <c r="A189" s="3"/>
      <c r="B189" s="4"/>
      <c r="C189" s="4"/>
      <c r="D189" s="41"/>
      <c r="N189" s="7"/>
      <c r="O189" s="7"/>
      <c r="P189" s="7"/>
      <c r="Q189" s="7"/>
    </row>
    <row r="190" spans="1:17" ht="44.25">
      <c r="A190" s="3"/>
      <c r="B190" s="4"/>
      <c r="C190" s="4"/>
      <c r="D190" s="41"/>
      <c r="N190" s="7"/>
      <c r="O190" s="7"/>
      <c r="P190" s="7"/>
      <c r="Q190" s="7"/>
    </row>
    <row r="191" spans="1:17" ht="44.25">
      <c r="A191" s="3"/>
      <c r="B191" s="4"/>
      <c r="C191" s="4"/>
      <c r="D191" s="41"/>
      <c r="N191" s="7"/>
      <c r="O191" s="7"/>
      <c r="P191" s="7"/>
      <c r="Q191" s="7"/>
    </row>
    <row r="192" spans="1:17" ht="37.5">
      <c r="A192" s="3"/>
      <c r="B192" s="4"/>
      <c r="C192" s="4"/>
      <c r="D192" s="8"/>
      <c r="N192" s="7"/>
      <c r="O192" s="7"/>
      <c r="P192" s="7"/>
      <c r="Q192" s="7"/>
    </row>
    <row r="193" spans="1:17" ht="37.5">
      <c r="A193" s="3"/>
      <c r="B193" s="4"/>
      <c r="C193" s="4"/>
      <c r="D193" s="8"/>
      <c r="N193" s="7"/>
      <c r="O193" s="7"/>
      <c r="P193" s="7"/>
      <c r="Q193" s="7"/>
    </row>
    <row r="194" spans="1:17" ht="37.5">
      <c r="A194" s="3"/>
      <c r="B194" s="4"/>
      <c r="C194" s="4"/>
      <c r="D194" s="8"/>
      <c r="N194" s="7"/>
      <c r="O194" s="7"/>
      <c r="P194" s="7"/>
      <c r="Q194" s="7"/>
    </row>
    <row r="195" spans="1:17" ht="37.5">
      <c r="A195" s="3"/>
      <c r="B195" s="4"/>
      <c r="C195" s="4"/>
      <c r="D195" s="8"/>
      <c r="N195" s="7"/>
      <c r="O195" s="7"/>
      <c r="P195" s="7"/>
      <c r="Q195" s="7"/>
    </row>
    <row r="196" spans="1:17" ht="37.5">
      <c r="A196" s="3"/>
      <c r="B196" s="4"/>
      <c r="C196" s="4"/>
      <c r="D196" s="8"/>
      <c r="N196" s="7"/>
      <c r="O196" s="7"/>
      <c r="P196" s="7"/>
      <c r="Q196" s="7"/>
    </row>
    <row r="197" spans="1:17" ht="37.5">
      <c r="A197" s="3"/>
      <c r="B197" s="4"/>
      <c r="C197" s="4"/>
      <c r="D197" s="8"/>
      <c r="N197" s="7"/>
      <c r="O197" s="7"/>
      <c r="P197" s="7"/>
      <c r="Q197" s="7"/>
    </row>
    <row r="198" spans="1:17" ht="37.5">
      <c r="A198" s="3"/>
      <c r="B198" s="4"/>
      <c r="C198" s="4"/>
      <c r="D198" s="8"/>
      <c r="N198" s="7"/>
      <c r="O198" s="7"/>
      <c r="P198" s="7"/>
      <c r="Q198" s="7"/>
    </row>
    <row r="199" spans="1:17" ht="37.5">
      <c r="A199" s="3"/>
      <c r="B199" s="4"/>
      <c r="C199" s="4"/>
      <c r="D199" s="8"/>
      <c r="N199" s="7"/>
      <c r="O199" s="7"/>
      <c r="P199" s="7"/>
      <c r="Q199" s="7"/>
    </row>
    <row r="200" spans="1:17" ht="37.5">
      <c r="A200" s="3"/>
      <c r="B200" s="4"/>
      <c r="C200" s="4"/>
      <c r="D200" s="8"/>
      <c r="N200" s="7"/>
      <c r="O200" s="7"/>
      <c r="P200" s="7"/>
      <c r="Q200" s="7"/>
    </row>
    <row r="201" spans="1:17" ht="37.5">
      <c r="A201" s="3"/>
      <c r="B201" s="4"/>
      <c r="C201" s="4"/>
      <c r="D201" s="8"/>
      <c r="N201" s="7"/>
      <c r="O201" s="7"/>
      <c r="P201" s="7"/>
      <c r="Q201" s="7"/>
    </row>
    <row r="202" spans="1:17" ht="37.5">
      <c r="A202" s="3"/>
      <c r="B202" s="4"/>
      <c r="C202" s="4"/>
      <c r="D202" s="8"/>
      <c r="N202" s="7"/>
      <c r="O202" s="7"/>
      <c r="P202" s="7"/>
      <c r="Q202" s="7"/>
    </row>
    <row r="203" spans="1:17" ht="37.5">
      <c r="A203" s="3"/>
      <c r="B203" s="4"/>
      <c r="C203" s="4"/>
      <c r="D203" s="8"/>
      <c r="N203" s="7"/>
      <c r="O203" s="7"/>
      <c r="P203" s="7"/>
      <c r="Q203" s="7"/>
    </row>
    <row r="204" spans="1:4" ht="37.5">
      <c r="A204" s="3"/>
      <c r="B204" s="4"/>
      <c r="C204" s="4"/>
      <c r="D204" s="8"/>
    </row>
    <row r="205" spans="1:4" ht="37.5">
      <c r="A205" s="3"/>
      <c r="B205" s="4"/>
      <c r="C205" s="4"/>
      <c r="D205" s="8"/>
    </row>
    <row r="206" spans="1:4" ht="37.5">
      <c r="A206" s="3"/>
      <c r="B206" s="4"/>
      <c r="C206" s="4"/>
      <c r="D206" s="8"/>
    </row>
    <row r="207" spans="1:4" ht="37.5">
      <c r="A207" s="3"/>
      <c r="B207" s="4"/>
      <c r="C207" s="4"/>
      <c r="D207" s="8"/>
    </row>
    <row r="208" spans="1:4" ht="37.5">
      <c r="A208" s="3"/>
      <c r="B208" s="4"/>
      <c r="C208" s="4"/>
      <c r="D208" s="8"/>
    </row>
    <row r="209" spans="1:4" ht="37.5">
      <c r="A209" s="3"/>
      <c r="B209" s="4"/>
      <c r="C209" s="4"/>
      <c r="D209" s="8"/>
    </row>
    <row r="210" spans="1:4" ht="37.5">
      <c r="A210" s="3"/>
      <c r="B210" s="4"/>
      <c r="C210" s="4"/>
      <c r="D210" s="8"/>
    </row>
    <row r="211" spans="1:4" ht="37.5">
      <c r="A211" s="3"/>
      <c r="B211" s="4"/>
      <c r="C211" s="4"/>
      <c r="D211" s="8"/>
    </row>
    <row r="212" spans="1:4" ht="37.5">
      <c r="A212" s="3"/>
      <c r="B212" s="4"/>
      <c r="C212" s="4"/>
      <c r="D212" s="8"/>
    </row>
    <row r="213" spans="1:4" ht="37.5">
      <c r="A213" s="3"/>
      <c r="B213" s="4"/>
      <c r="C213" s="4"/>
      <c r="D213" s="8"/>
    </row>
    <row r="214" spans="1:4" ht="37.5">
      <c r="A214" s="3"/>
      <c r="B214" s="4"/>
      <c r="C214" s="4"/>
      <c r="D214" s="8"/>
    </row>
    <row r="215" spans="1:4" ht="37.5">
      <c r="A215" s="3"/>
      <c r="B215" s="4"/>
      <c r="C215" s="4"/>
      <c r="D215" s="8"/>
    </row>
    <row r="216" spans="1:4" ht="37.5">
      <c r="A216" s="3"/>
      <c r="B216" s="4"/>
      <c r="C216" s="4"/>
      <c r="D216" s="8"/>
    </row>
    <row r="217" spans="1:4" ht="37.5">
      <c r="A217" s="3"/>
      <c r="B217" s="4"/>
      <c r="C217" s="4"/>
      <c r="D217" s="8"/>
    </row>
    <row r="218" spans="1:4" ht="37.5">
      <c r="A218" s="3"/>
      <c r="B218" s="4"/>
      <c r="C218" s="4"/>
      <c r="D218" s="8"/>
    </row>
    <row r="219" spans="1:4" ht="37.5">
      <c r="A219" s="3"/>
      <c r="B219" s="4"/>
      <c r="C219" s="4"/>
      <c r="D219" s="8"/>
    </row>
    <row r="220" spans="1:4" ht="37.5">
      <c r="A220" s="3"/>
      <c r="B220" s="4"/>
      <c r="C220" s="4"/>
      <c r="D220" s="8"/>
    </row>
    <row r="221" spans="1:4" ht="37.5">
      <c r="A221" s="3"/>
      <c r="B221" s="4"/>
      <c r="C221" s="4"/>
      <c r="D221" s="8"/>
    </row>
    <row r="222" spans="1:4" ht="37.5">
      <c r="A222" s="3"/>
      <c r="B222" s="4"/>
      <c r="C222" s="4"/>
      <c r="D222" s="8"/>
    </row>
    <row r="223" spans="1:4" ht="37.5">
      <c r="A223" s="3"/>
      <c r="B223" s="4"/>
      <c r="C223" s="4"/>
      <c r="D223" s="8"/>
    </row>
    <row r="224" spans="1:4" ht="37.5">
      <c r="A224" s="3"/>
      <c r="B224" s="4"/>
      <c r="C224" s="4"/>
      <c r="D224" s="8"/>
    </row>
    <row r="225" spans="1:4" ht="37.5">
      <c r="A225" s="3"/>
      <c r="B225" s="4"/>
      <c r="C225" s="4"/>
      <c r="D225" s="8"/>
    </row>
    <row r="226" spans="1:4" ht="37.5">
      <c r="A226" s="3"/>
      <c r="B226" s="4"/>
      <c r="C226" s="4"/>
      <c r="D226" s="8"/>
    </row>
    <row r="227" spans="1:4" ht="37.5">
      <c r="A227" s="3"/>
      <c r="B227" s="4"/>
      <c r="C227" s="4"/>
      <c r="D227" s="8"/>
    </row>
    <row r="228" spans="1:4" ht="37.5">
      <c r="A228" s="3"/>
      <c r="B228" s="4"/>
      <c r="C228" s="4"/>
      <c r="D228" s="8"/>
    </row>
    <row r="229" spans="1:4" ht="37.5">
      <c r="A229" s="3"/>
      <c r="B229" s="4"/>
      <c r="C229" s="4"/>
      <c r="D229" s="8"/>
    </row>
    <row r="230" spans="1:4" ht="37.5">
      <c r="A230" s="3"/>
      <c r="B230" s="4"/>
      <c r="C230" s="4"/>
      <c r="D230" s="8"/>
    </row>
    <row r="231" spans="1:4" ht="37.5">
      <c r="A231" s="3"/>
      <c r="B231" s="4"/>
      <c r="C231" s="4"/>
      <c r="D231" s="8"/>
    </row>
    <row r="232" spans="1:4" ht="37.5">
      <c r="A232" s="3"/>
      <c r="B232" s="4"/>
      <c r="C232" s="4"/>
      <c r="D232" s="8"/>
    </row>
    <row r="233" spans="1:4" ht="37.5">
      <c r="A233" s="3"/>
      <c r="B233" s="4"/>
      <c r="C233" s="4"/>
      <c r="D233" s="8"/>
    </row>
    <row r="234" spans="1:4" ht="37.5">
      <c r="A234" s="3"/>
      <c r="B234" s="4"/>
      <c r="C234" s="4"/>
      <c r="D234" s="8"/>
    </row>
    <row r="235" spans="1:4" ht="37.5">
      <c r="A235" s="3"/>
      <c r="B235" s="4"/>
      <c r="C235" s="4"/>
      <c r="D235" s="8"/>
    </row>
    <row r="236" ht="37.5">
      <c r="D236" s="8"/>
    </row>
    <row r="237" ht="37.5">
      <c r="D237" s="8"/>
    </row>
    <row r="238" ht="37.5">
      <c r="D238" s="8"/>
    </row>
    <row r="239" ht="37.5">
      <c r="D239" s="8"/>
    </row>
    <row r="240" ht="37.5">
      <c r="D240" s="8"/>
    </row>
    <row r="241" ht="37.5">
      <c r="D241" s="8"/>
    </row>
    <row r="242" ht="37.5">
      <c r="D242" s="8"/>
    </row>
    <row r="243" ht="37.5">
      <c r="D243" s="8"/>
    </row>
    <row r="244" ht="37.5">
      <c r="D244" s="8"/>
    </row>
    <row r="245" ht="37.5">
      <c r="D245" s="8"/>
    </row>
    <row r="246" ht="37.5">
      <c r="D246" s="8"/>
    </row>
    <row r="247" ht="37.5">
      <c r="D247" s="8"/>
    </row>
    <row r="248" ht="37.5">
      <c r="D248" s="8"/>
    </row>
    <row r="249" ht="37.5">
      <c r="D249" s="8"/>
    </row>
    <row r="250" ht="37.5">
      <c r="D250" s="8"/>
    </row>
    <row r="251" ht="37.5">
      <c r="D251" s="8"/>
    </row>
    <row r="252" ht="37.5">
      <c r="D252" s="8"/>
    </row>
    <row r="253" ht="37.5">
      <c r="D253" s="8"/>
    </row>
    <row r="254" ht="37.5">
      <c r="D254" s="8"/>
    </row>
    <row r="255" ht="37.5">
      <c r="D255" s="8"/>
    </row>
    <row r="256" ht="37.5">
      <c r="D256" s="8"/>
    </row>
    <row r="257" ht="37.5">
      <c r="D257" s="8"/>
    </row>
    <row r="258" ht="37.5">
      <c r="D258" s="8"/>
    </row>
    <row r="259" ht="37.5">
      <c r="D259" s="8"/>
    </row>
    <row r="260" ht="37.5">
      <c r="D260" s="8"/>
    </row>
    <row r="261" ht="37.5">
      <c r="D261" s="8"/>
    </row>
    <row r="262" ht="37.5">
      <c r="D262" s="8"/>
    </row>
    <row r="263" ht="37.5">
      <c r="D263" s="8"/>
    </row>
    <row r="264" ht="37.5">
      <c r="D264" s="8"/>
    </row>
    <row r="265" ht="37.5">
      <c r="D265" s="8"/>
    </row>
    <row r="266" ht="37.5">
      <c r="D266" s="8"/>
    </row>
    <row r="267" ht="37.5">
      <c r="D267" s="8"/>
    </row>
    <row r="268" ht="37.5">
      <c r="D268" s="8"/>
    </row>
    <row r="269" ht="37.5">
      <c r="D269" s="8"/>
    </row>
    <row r="270" ht="37.5">
      <c r="D270" s="8"/>
    </row>
    <row r="271" ht="37.5">
      <c r="D271" s="8"/>
    </row>
    <row r="272" ht="37.5">
      <c r="D272" s="8"/>
    </row>
    <row r="273" ht="37.5">
      <c r="D273" s="8"/>
    </row>
    <row r="274" ht="37.5">
      <c r="D274" s="8"/>
    </row>
    <row r="275" ht="37.5">
      <c r="D275" s="8"/>
    </row>
    <row r="276" ht="37.5">
      <c r="D276" s="8"/>
    </row>
    <row r="277" ht="37.5">
      <c r="D277" s="8"/>
    </row>
    <row r="278" ht="37.5">
      <c r="D278" s="8"/>
    </row>
    <row r="279" ht="37.5">
      <c r="D279" s="8"/>
    </row>
    <row r="280" ht="37.5">
      <c r="D280" s="8"/>
    </row>
    <row r="281" ht="37.5">
      <c r="D281" s="8"/>
    </row>
    <row r="282" ht="37.5">
      <c r="D282" s="8"/>
    </row>
    <row r="283" ht="37.5">
      <c r="D283" s="8"/>
    </row>
    <row r="284" ht="37.5">
      <c r="D284" s="8"/>
    </row>
    <row r="285" ht="37.5">
      <c r="D285" s="8"/>
    </row>
    <row r="286" ht="37.5">
      <c r="D286" s="8"/>
    </row>
    <row r="287" ht="37.5">
      <c r="D287" s="8"/>
    </row>
    <row r="288" ht="37.5">
      <c r="D288" s="8"/>
    </row>
    <row r="289" ht="37.5">
      <c r="D289" s="8"/>
    </row>
    <row r="290" ht="37.5">
      <c r="D290" s="8"/>
    </row>
    <row r="291" ht="37.5">
      <c r="D291" s="8"/>
    </row>
    <row r="292" ht="37.5">
      <c r="D292" s="8"/>
    </row>
    <row r="293" ht="37.5">
      <c r="D293" s="8"/>
    </row>
    <row r="294" ht="37.5">
      <c r="D294" s="8"/>
    </row>
    <row r="295" ht="37.5">
      <c r="D295" s="8"/>
    </row>
    <row r="296" ht="37.5">
      <c r="D296" s="8"/>
    </row>
    <row r="297" ht="37.5">
      <c r="D297" s="8"/>
    </row>
    <row r="298" ht="37.5">
      <c r="D298" s="8"/>
    </row>
    <row r="299" ht="37.5">
      <c r="D299" s="8"/>
    </row>
    <row r="300" ht="37.5">
      <c r="D300" s="8"/>
    </row>
    <row r="301" ht="37.5">
      <c r="D301" s="8"/>
    </row>
    <row r="302" ht="37.5">
      <c r="D302" s="8"/>
    </row>
    <row r="303" ht="37.5">
      <c r="D303" s="8"/>
    </row>
    <row r="304" ht="37.5">
      <c r="D304" s="8"/>
    </row>
    <row r="305" ht="37.5">
      <c r="D305" s="8"/>
    </row>
    <row r="306" ht="37.5">
      <c r="D306" s="8"/>
    </row>
    <row r="307" ht="37.5">
      <c r="D307" s="8"/>
    </row>
    <row r="308" ht="37.5">
      <c r="D308" s="8"/>
    </row>
    <row r="309" ht="37.5">
      <c r="D309" s="8"/>
    </row>
    <row r="310" ht="37.5">
      <c r="D310" s="8"/>
    </row>
    <row r="311" ht="37.5">
      <c r="D311" s="8"/>
    </row>
    <row r="312" ht="37.5">
      <c r="D312" s="8"/>
    </row>
    <row r="313" ht="37.5">
      <c r="D313" s="8"/>
    </row>
    <row r="314" ht="37.5">
      <c r="D314" s="8"/>
    </row>
    <row r="315" ht="37.5">
      <c r="D315" s="8"/>
    </row>
    <row r="316" ht="37.5">
      <c r="D316" s="8"/>
    </row>
    <row r="317" ht="37.5">
      <c r="D317" s="8"/>
    </row>
    <row r="318" ht="37.5">
      <c r="D318" s="8"/>
    </row>
    <row r="319" ht="37.5">
      <c r="D319" s="8"/>
    </row>
    <row r="320" ht="37.5">
      <c r="D320" s="8"/>
    </row>
    <row r="321" ht="37.5">
      <c r="D321" s="8"/>
    </row>
    <row r="322" ht="37.5">
      <c r="D322" s="8"/>
    </row>
    <row r="323" ht="37.5">
      <c r="D323" s="8"/>
    </row>
    <row r="324" ht="37.5">
      <c r="D324" s="8"/>
    </row>
    <row r="325" ht="37.5">
      <c r="D325" s="8"/>
    </row>
    <row r="326" ht="37.5">
      <c r="D326" s="8"/>
    </row>
    <row r="327" ht="37.5">
      <c r="D327" s="8"/>
    </row>
    <row r="328" ht="37.5">
      <c r="D328" s="8"/>
    </row>
    <row r="329" ht="37.5">
      <c r="D329" s="8"/>
    </row>
    <row r="330" ht="37.5">
      <c r="D330" s="8"/>
    </row>
    <row r="331" ht="37.5">
      <c r="D331" s="8"/>
    </row>
    <row r="332" ht="37.5">
      <c r="D332" s="8"/>
    </row>
    <row r="333" ht="37.5">
      <c r="D333" s="8"/>
    </row>
    <row r="334" ht="37.5">
      <c r="D334" s="8"/>
    </row>
    <row r="335" ht="37.5">
      <c r="D335" s="8"/>
    </row>
    <row r="336" ht="37.5">
      <c r="D336" s="8"/>
    </row>
    <row r="337" ht="37.5">
      <c r="D337" s="8"/>
    </row>
    <row r="338" ht="37.5">
      <c r="D338" s="8"/>
    </row>
    <row r="339" ht="37.5">
      <c r="D339" s="8"/>
    </row>
    <row r="340" ht="37.5">
      <c r="D340" s="8"/>
    </row>
    <row r="341" ht="37.5">
      <c r="D341" s="8"/>
    </row>
    <row r="342" ht="37.5">
      <c r="D342" s="8"/>
    </row>
    <row r="343" ht="37.5">
      <c r="D343" s="8"/>
    </row>
    <row r="344" ht="37.5">
      <c r="D344" s="8"/>
    </row>
    <row r="345" ht="37.5">
      <c r="D345" s="8"/>
    </row>
    <row r="346" ht="37.5">
      <c r="D346" s="8"/>
    </row>
    <row r="347" ht="37.5">
      <c r="D347" s="8"/>
    </row>
    <row r="348" ht="37.5">
      <c r="D348" s="8"/>
    </row>
    <row r="349" ht="37.5">
      <c r="D349" s="8"/>
    </row>
    <row r="350" ht="37.5">
      <c r="D350" s="8"/>
    </row>
    <row r="351" ht="37.5">
      <c r="D351" s="8"/>
    </row>
    <row r="352" ht="37.5">
      <c r="D352" s="8"/>
    </row>
    <row r="353" ht="37.5">
      <c r="D353" s="8"/>
    </row>
    <row r="354" ht="37.5">
      <c r="D354" s="8"/>
    </row>
    <row r="355" ht="37.5">
      <c r="D355" s="8"/>
    </row>
    <row r="356" ht="37.5">
      <c r="D356" s="8"/>
    </row>
    <row r="357" ht="37.5">
      <c r="D357" s="8"/>
    </row>
    <row r="358" ht="37.5">
      <c r="D358" s="8"/>
    </row>
    <row r="359" ht="37.5">
      <c r="D359" s="8"/>
    </row>
    <row r="360" ht="37.5">
      <c r="D360" s="8"/>
    </row>
    <row r="361" ht="37.5">
      <c r="D361" s="8"/>
    </row>
    <row r="362" ht="37.5">
      <c r="D362" s="8"/>
    </row>
    <row r="363" ht="37.5">
      <c r="D363" s="8"/>
    </row>
    <row r="364" ht="37.5">
      <c r="D364" s="8"/>
    </row>
    <row r="365" ht="37.5">
      <c r="D365" s="8"/>
    </row>
    <row r="366" ht="37.5">
      <c r="D366" s="8"/>
    </row>
    <row r="367" ht="37.5">
      <c r="D367" s="8"/>
    </row>
    <row r="368" ht="37.5">
      <c r="D368" s="8"/>
    </row>
    <row r="369" ht="37.5">
      <c r="D369" s="8"/>
    </row>
    <row r="370" ht="37.5">
      <c r="D370" s="8"/>
    </row>
    <row r="371" ht="37.5">
      <c r="D371" s="8"/>
    </row>
    <row r="372" ht="37.5">
      <c r="D372" s="8"/>
    </row>
    <row r="373" ht="37.5">
      <c r="D373" s="8"/>
    </row>
    <row r="374" ht="37.5">
      <c r="D374" s="8"/>
    </row>
    <row r="375" ht="37.5">
      <c r="D375" s="8"/>
    </row>
    <row r="376" ht="37.5">
      <c r="D376" s="8"/>
    </row>
    <row r="377" ht="37.5">
      <c r="D377" s="8"/>
    </row>
    <row r="378" ht="37.5">
      <c r="D378" s="8"/>
    </row>
    <row r="379" ht="37.5">
      <c r="D379" s="8"/>
    </row>
    <row r="380" ht="37.5">
      <c r="D380" s="8"/>
    </row>
    <row r="381" ht="37.5">
      <c r="D381" s="8"/>
    </row>
    <row r="382" ht="37.5">
      <c r="D382" s="8"/>
    </row>
    <row r="383" ht="37.5">
      <c r="D383" s="8"/>
    </row>
    <row r="384" ht="37.5">
      <c r="D384" s="8"/>
    </row>
    <row r="385" ht="37.5">
      <c r="D385" s="8"/>
    </row>
    <row r="386" ht="37.5">
      <c r="D386" s="8"/>
    </row>
    <row r="387" ht="37.5">
      <c r="D387" s="8"/>
    </row>
    <row r="388" ht="37.5">
      <c r="D388" s="8"/>
    </row>
    <row r="389" ht="37.5">
      <c r="D389" s="8"/>
    </row>
    <row r="390" ht="37.5">
      <c r="D390" s="8"/>
    </row>
    <row r="391" ht="37.5">
      <c r="D391" s="8"/>
    </row>
    <row r="392" ht="37.5">
      <c r="D392" s="8"/>
    </row>
    <row r="393" ht="37.5">
      <c r="D393" s="8"/>
    </row>
    <row r="394" ht="37.5">
      <c r="D394" s="8"/>
    </row>
    <row r="395" ht="37.5">
      <c r="D395" s="8"/>
    </row>
    <row r="396" ht="37.5">
      <c r="D396" s="8"/>
    </row>
    <row r="397" ht="37.5">
      <c r="D397" s="8"/>
    </row>
    <row r="398" ht="37.5">
      <c r="D398" s="8"/>
    </row>
    <row r="399" ht="37.5">
      <c r="D399" s="8"/>
    </row>
    <row r="400" ht="37.5">
      <c r="D400" s="8"/>
    </row>
    <row r="401" ht="37.5">
      <c r="D401" s="8"/>
    </row>
    <row r="402" ht="37.5">
      <c r="D402" s="8"/>
    </row>
    <row r="403" ht="37.5">
      <c r="D403" s="8"/>
    </row>
    <row r="404" ht="37.5">
      <c r="D404" s="8"/>
    </row>
    <row r="405" ht="37.5">
      <c r="D405" s="8"/>
    </row>
    <row r="406" ht="37.5">
      <c r="D406" s="8"/>
    </row>
    <row r="407" ht="37.5">
      <c r="D407" s="8"/>
    </row>
    <row r="408" ht="37.5">
      <c r="D408" s="8"/>
    </row>
    <row r="409" ht="37.5">
      <c r="D409" s="8"/>
    </row>
    <row r="410" ht="37.5">
      <c r="D410" s="8"/>
    </row>
    <row r="411" ht="37.5">
      <c r="D411" s="8"/>
    </row>
    <row r="412" ht="37.5">
      <c r="D412" s="8"/>
    </row>
    <row r="413" ht="37.5">
      <c r="D413" s="8"/>
    </row>
    <row r="414" ht="37.5">
      <c r="D414" s="8"/>
    </row>
    <row r="415" ht="37.5">
      <c r="D415" s="8"/>
    </row>
    <row r="416" ht="37.5">
      <c r="D416" s="8"/>
    </row>
    <row r="417" ht="37.5">
      <c r="D417" s="8"/>
    </row>
    <row r="418" ht="37.5">
      <c r="D418" s="8"/>
    </row>
    <row r="419" ht="37.5">
      <c r="D419" s="8"/>
    </row>
    <row r="420" ht="37.5">
      <c r="D420" s="8"/>
    </row>
    <row r="421" ht="37.5">
      <c r="D421" s="8"/>
    </row>
    <row r="422" ht="37.5">
      <c r="D422" s="8"/>
    </row>
    <row r="423" ht="37.5">
      <c r="D423" s="8"/>
    </row>
    <row r="424" ht="37.5">
      <c r="D424" s="8"/>
    </row>
    <row r="425" ht="37.5">
      <c r="D425" s="8"/>
    </row>
    <row r="426" ht="37.5">
      <c r="D426" s="8"/>
    </row>
    <row r="427" ht="37.5">
      <c r="D427" s="8"/>
    </row>
    <row r="428" ht="37.5">
      <c r="D428" s="8"/>
    </row>
    <row r="429" ht="37.5">
      <c r="D429" s="8"/>
    </row>
    <row r="430" ht="37.5">
      <c r="D430" s="8"/>
    </row>
    <row r="431" ht="37.5">
      <c r="D431" s="8"/>
    </row>
    <row r="432" ht="37.5">
      <c r="D432" s="8"/>
    </row>
    <row r="433" ht="37.5">
      <c r="D433" s="8"/>
    </row>
    <row r="434" ht="37.5">
      <c r="D434" s="8"/>
    </row>
    <row r="435" ht="37.5">
      <c r="D435" s="8"/>
    </row>
    <row r="436" ht="37.5">
      <c r="D436" s="8"/>
    </row>
    <row r="437" ht="37.5">
      <c r="D437" s="8"/>
    </row>
    <row r="438" ht="37.5">
      <c r="D438" s="8"/>
    </row>
    <row r="439" ht="37.5">
      <c r="D439" s="8"/>
    </row>
    <row r="440" ht="37.5">
      <c r="D440" s="8"/>
    </row>
    <row r="441" ht="37.5">
      <c r="D441" s="8"/>
    </row>
    <row r="442" ht="37.5">
      <c r="D442" s="8"/>
    </row>
    <row r="443" ht="37.5">
      <c r="D443" s="8"/>
    </row>
    <row r="444" ht="37.5">
      <c r="D444" s="8"/>
    </row>
    <row r="445" ht="37.5">
      <c r="D445" s="8"/>
    </row>
    <row r="446" ht="37.5">
      <c r="D446" s="8"/>
    </row>
    <row r="447" ht="37.5">
      <c r="D447" s="8"/>
    </row>
    <row r="448" ht="37.5">
      <c r="D448" s="8"/>
    </row>
    <row r="449" ht="37.5">
      <c r="D449" s="8"/>
    </row>
    <row r="450" ht="37.5">
      <c r="D450" s="8"/>
    </row>
    <row r="451" ht="37.5">
      <c r="D451" s="8"/>
    </row>
    <row r="452" ht="37.5">
      <c r="D452" s="8"/>
    </row>
    <row r="453" ht="37.5">
      <c r="D453" s="8"/>
    </row>
    <row r="454" ht="37.5">
      <c r="D454" s="8"/>
    </row>
    <row r="455" ht="37.5">
      <c r="D455" s="8"/>
    </row>
    <row r="456" ht="37.5">
      <c r="D456" s="8"/>
    </row>
    <row r="457" ht="37.5">
      <c r="D457" s="8"/>
    </row>
    <row r="458" ht="37.5">
      <c r="D458" s="8"/>
    </row>
    <row r="459" ht="37.5">
      <c r="D459" s="8"/>
    </row>
    <row r="460" ht="37.5">
      <c r="D460" s="8"/>
    </row>
    <row r="461" ht="37.5">
      <c r="D461" s="8"/>
    </row>
    <row r="462" ht="37.5">
      <c r="D462" s="8"/>
    </row>
    <row r="463" ht="37.5">
      <c r="D463" s="8"/>
    </row>
    <row r="464" ht="37.5">
      <c r="D464" s="8"/>
    </row>
    <row r="465" ht="37.5">
      <c r="D465" s="8"/>
    </row>
    <row r="466" ht="37.5">
      <c r="D466" s="8"/>
    </row>
    <row r="467" ht="37.5">
      <c r="D467" s="8"/>
    </row>
    <row r="468" ht="37.5">
      <c r="D468" s="8"/>
    </row>
    <row r="469" ht="37.5">
      <c r="D469" s="8"/>
    </row>
    <row r="470" ht="37.5">
      <c r="D470" s="8"/>
    </row>
    <row r="471" ht="37.5">
      <c r="D471" s="8"/>
    </row>
    <row r="472" ht="37.5">
      <c r="D472" s="8"/>
    </row>
    <row r="473" ht="37.5">
      <c r="D473" s="8"/>
    </row>
    <row r="474" ht="37.5">
      <c r="D474" s="8"/>
    </row>
    <row r="475" ht="37.5">
      <c r="D475" s="8"/>
    </row>
    <row r="476" ht="37.5">
      <c r="D476" s="8"/>
    </row>
    <row r="477" ht="37.5">
      <c r="D477" s="8"/>
    </row>
    <row r="478" ht="37.5">
      <c r="D478" s="8"/>
    </row>
    <row r="479" ht="37.5">
      <c r="D479" s="8"/>
    </row>
    <row r="480" ht="37.5">
      <c r="D480" s="8"/>
    </row>
    <row r="481" ht="37.5">
      <c r="D481" s="8"/>
    </row>
    <row r="482" ht="37.5">
      <c r="D482" s="8"/>
    </row>
    <row r="483" ht="37.5">
      <c r="D483" s="8"/>
    </row>
    <row r="484" ht="37.5">
      <c r="D484" s="8"/>
    </row>
    <row r="485" ht="37.5">
      <c r="D485" s="8"/>
    </row>
    <row r="486" ht="37.5">
      <c r="D486" s="8"/>
    </row>
    <row r="487" ht="37.5">
      <c r="D487" s="8"/>
    </row>
    <row r="488" ht="37.5">
      <c r="D488" s="8"/>
    </row>
    <row r="489" ht="37.5">
      <c r="D489" s="8"/>
    </row>
    <row r="490" ht="37.5">
      <c r="D490" s="8"/>
    </row>
    <row r="491" ht="37.5">
      <c r="D491" s="8"/>
    </row>
    <row r="492" ht="37.5">
      <c r="D492" s="8"/>
    </row>
    <row r="493" ht="37.5">
      <c r="D493" s="8"/>
    </row>
    <row r="494" ht="37.5">
      <c r="D494" s="8"/>
    </row>
    <row r="495" ht="37.5">
      <c r="D495" s="8"/>
    </row>
    <row r="496" ht="37.5">
      <c r="D496" s="8"/>
    </row>
    <row r="497" ht="37.5">
      <c r="D497" s="8"/>
    </row>
    <row r="498" ht="37.5">
      <c r="D498" s="8"/>
    </row>
    <row r="499" ht="37.5">
      <c r="D499" s="8"/>
    </row>
    <row r="500" ht="37.5">
      <c r="D500" s="8"/>
    </row>
    <row r="501" ht="37.5">
      <c r="D501" s="8"/>
    </row>
    <row r="502" ht="37.5">
      <c r="D502" s="8"/>
    </row>
    <row r="503" ht="37.5">
      <c r="D503" s="8"/>
    </row>
    <row r="504" ht="37.5">
      <c r="D504" s="8"/>
    </row>
    <row r="505" ht="37.5">
      <c r="D505" s="8"/>
    </row>
    <row r="506" ht="37.5">
      <c r="D506" s="8"/>
    </row>
    <row r="507" ht="37.5">
      <c r="D507" s="8"/>
    </row>
    <row r="508" ht="37.5">
      <c r="D508" s="8"/>
    </row>
    <row r="509" ht="37.5">
      <c r="D509" s="8"/>
    </row>
    <row r="510" ht="37.5">
      <c r="D510" s="8"/>
    </row>
    <row r="511" ht="37.5">
      <c r="D511" s="8"/>
    </row>
    <row r="512" ht="37.5">
      <c r="D512" s="8"/>
    </row>
    <row r="513" ht="37.5">
      <c r="D513" s="8"/>
    </row>
    <row r="514" ht="37.5">
      <c r="D514" s="8"/>
    </row>
    <row r="515" ht="37.5">
      <c r="D515" s="8"/>
    </row>
    <row r="516" ht="37.5">
      <c r="D516" s="8"/>
    </row>
    <row r="517" ht="37.5">
      <c r="D517" s="8"/>
    </row>
    <row r="518" ht="37.5">
      <c r="D518" s="8"/>
    </row>
    <row r="519" ht="37.5">
      <c r="D519" s="8"/>
    </row>
    <row r="520" ht="37.5">
      <c r="D520" s="8"/>
    </row>
    <row r="521" ht="37.5">
      <c r="D521" s="8"/>
    </row>
    <row r="522" ht="37.5">
      <c r="D522" s="8"/>
    </row>
    <row r="523" ht="37.5">
      <c r="D523" s="8"/>
    </row>
    <row r="524" ht="37.5">
      <c r="D524" s="8"/>
    </row>
    <row r="525" ht="37.5">
      <c r="D525" s="8"/>
    </row>
    <row r="526" ht="37.5">
      <c r="D526" s="8"/>
    </row>
    <row r="527" ht="37.5">
      <c r="D527" s="8"/>
    </row>
    <row r="528" ht="37.5">
      <c r="D528" s="8"/>
    </row>
    <row r="529" ht="37.5">
      <c r="D529" s="8"/>
    </row>
    <row r="530" ht="37.5">
      <c r="D530" s="8"/>
    </row>
    <row r="531" ht="37.5">
      <c r="D531" s="8"/>
    </row>
    <row r="532" ht="37.5">
      <c r="D532" s="8"/>
    </row>
    <row r="533" ht="37.5">
      <c r="D533" s="8"/>
    </row>
    <row r="534" ht="37.5">
      <c r="D534" s="8"/>
    </row>
    <row r="535" ht="37.5">
      <c r="D535" s="8"/>
    </row>
    <row r="536" ht="37.5">
      <c r="D536" s="8"/>
    </row>
    <row r="537" ht="37.5">
      <c r="D537" s="8"/>
    </row>
    <row r="538" ht="37.5">
      <c r="D538" s="8"/>
    </row>
    <row r="539" ht="37.5">
      <c r="D539" s="8"/>
    </row>
    <row r="540" ht="37.5">
      <c r="D540" s="8"/>
    </row>
    <row r="541" ht="37.5">
      <c r="D541" s="8"/>
    </row>
    <row r="542" ht="37.5">
      <c r="D542" s="8"/>
    </row>
    <row r="543" ht="37.5">
      <c r="D543" s="8"/>
    </row>
    <row r="544" ht="37.5">
      <c r="D544" s="8"/>
    </row>
    <row r="545" ht="37.5">
      <c r="D545" s="8"/>
    </row>
    <row r="546" ht="37.5">
      <c r="D546" s="8"/>
    </row>
    <row r="547" ht="37.5">
      <c r="D547" s="8"/>
    </row>
    <row r="548" ht="37.5">
      <c r="D548" s="8"/>
    </row>
    <row r="549" ht="37.5">
      <c r="D549" s="8"/>
    </row>
    <row r="550" ht="37.5">
      <c r="D550" s="8"/>
    </row>
    <row r="551" ht="37.5">
      <c r="D551" s="8"/>
    </row>
    <row r="552" ht="37.5">
      <c r="D552" s="8"/>
    </row>
    <row r="553" ht="37.5">
      <c r="D553" s="8"/>
    </row>
    <row r="554" ht="37.5">
      <c r="D554" s="8"/>
    </row>
    <row r="555" ht="37.5">
      <c r="D555" s="8"/>
    </row>
    <row r="556" ht="37.5">
      <c r="D556" s="8"/>
    </row>
    <row r="557" ht="37.5">
      <c r="D557" s="8"/>
    </row>
    <row r="558" ht="37.5">
      <c r="D558" s="8"/>
    </row>
    <row r="559" ht="37.5">
      <c r="D559" s="8"/>
    </row>
    <row r="560" ht="37.5">
      <c r="D560" s="8"/>
    </row>
    <row r="561" ht="37.5">
      <c r="D561" s="8"/>
    </row>
    <row r="562" ht="37.5">
      <c r="D562" s="8"/>
    </row>
    <row r="563" ht="37.5">
      <c r="D563" s="8"/>
    </row>
    <row r="564" ht="37.5">
      <c r="D564" s="8"/>
    </row>
    <row r="565" ht="37.5">
      <c r="D565" s="8"/>
    </row>
    <row r="566" ht="37.5">
      <c r="D566" s="8"/>
    </row>
    <row r="567" ht="37.5">
      <c r="D567" s="8"/>
    </row>
    <row r="568" ht="37.5">
      <c r="D568" s="8"/>
    </row>
    <row r="569" ht="37.5">
      <c r="D569" s="8"/>
    </row>
    <row r="570" ht="37.5">
      <c r="D570" s="8"/>
    </row>
    <row r="571" ht="37.5">
      <c r="D571" s="8"/>
    </row>
    <row r="572" ht="37.5">
      <c r="D572" s="8"/>
    </row>
    <row r="573" ht="37.5">
      <c r="D573" s="8"/>
    </row>
    <row r="574" ht="37.5">
      <c r="D574" s="8"/>
    </row>
    <row r="575" ht="37.5">
      <c r="D575" s="8"/>
    </row>
    <row r="576" ht="37.5">
      <c r="D576" s="8"/>
    </row>
    <row r="577" ht="37.5">
      <c r="D577" s="8"/>
    </row>
    <row r="578" ht="37.5">
      <c r="D578" s="8"/>
    </row>
    <row r="579" ht="37.5">
      <c r="D579" s="8"/>
    </row>
    <row r="580" ht="37.5">
      <c r="D580" s="8"/>
    </row>
    <row r="581" ht="37.5">
      <c r="D581" s="8"/>
    </row>
    <row r="582" ht="37.5">
      <c r="D582" s="8"/>
    </row>
    <row r="583" ht="37.5">
      <c r="D583" s="8"/>
    </row>
    <row r="584" ht="37.5">
      <c r="D584" s="8"/>
    </row>
    <row r="585" ht="37.5">
      <c r="D585" s="8"/>
    </row>
    <row r="586" ht="37.5">
      <c r="D586" s="8"/>
    </row>
    <row r="587" ht="37.5">
      <c r="D587" s="8"/>
    </row>
    <row r="588" ht="37.5">
      <c r="D588" s="8"/>
    </row>
    <row r="589" ht="37.5">
      <c r="D589" s="8"/>
    </row>
    <row r="590" ht="37.5">
      <c r="D590" s="8"/>
    </row>
    <row r="591" ht="37.5">
      <c r="D591" s="8"/>
    </row>
    <row r="592" ht="37.5">
      <c r="D592" s="8"/>
    </row>
    <row r="593" ht="37.5">
      <c r="D593" s="8"/>
    </row>
    <row r="594" ht="37.5">
      <c r="D594" s="8"/>
    </row>
    <row r="595" ht="37.5">
      <c r="D595" s="8"/>
    </row>
    <row r="596" ht="37.5">
      <c r="D596" s="8"/>
    </row>
    <row r="597" ht="37.5">
      <c r="D597" s="8"/>
    </row>
    <row r="598" ht="37.5">
      <c r="D598" s="8"/>
    </row>
    <row r="599" ht="37.5">
      <c r="D599" s="8"/>
    </row>
    <row r="600" ht="37.5">
      <c r="D600" s="8"/>
    </row>
    <row r="601" ht="37.5">
      <c r="D601" s="8"/>
    </row>
    <row r="602" ht="37.5">
      <c r="D602" s="8"/>
    </row>
    <row r="603" ht="37.5">
      <c r="D603" s="8"/>
    </row>
    <row r="604" ht="37.5">
      <c r="D604" s="8"/>
    </row>
    <row r="605" ht="37.5">
      <c r="D605" s="8"/>
    </row>
    <row r="606" ht="37.5">
      <c r="D606" s="8"/>
    </row>
    <row r="607" ht="37.5">
      <c r="D607" s="8"/>
    </row>
    <row r="608" ht="37.5">
      <c r="D608" s="8"/>
    </row>
    <row r="609" ht="37.5">
      <c r="D609" s="8"/>
    </row>
    <row r="610" ht="37.5">
      <c r="D610" s="8"/>
    </row>
    <row r="611" ht="37.5">
      <c r="D611" s="8"/>
    </row>
    <row r="612" ht="37.5">
      <c r="D612" s="8"/>
    </row>
    <row r="613" ht="37.5">
      <c r="D613" s="8"/>
    </row>
    <row r="614" ht="37.5">
      <c r="D614" s="8"/>
    </row>
    <row r="615" ht="37.5">
      <c r="D615" s="8"/>
    </row>
    <row r="616" ht="37.5">
      <c r="D616" s="8"/>
    </row>
    <row r="617" ht="37.5">
      <c r="D617" s="8"/>
    </row>
    <row r="618" ht="37.5">
      <c r="D618" s="8"/>
    </row>
    <row r="619" ht="37.5">
      <c r="D619" s="8"/>
    </row>
    <row r="620" ht="37.5">
      <c r="D620" s="8"/>
    </row>
    <row r="621" ht="37.5">
      <c r="D621" s="8"/>
    </row>
    <row r="622" ht="37.5">
      <c r="D622" s="8"/>
    </row>
    <row r="623" ht="37.5">
      <c r="D623" s="8"/>
    </row>
    <row r="624" ht="37.5">
      <c r="D624" s="8"/>
    </row>
    <row r="625" ht="37.5">
      <c r="D625" s="8"/>
    </row>
    <row r="626" ht="37.5">
      <c r="D626" s="8"/>
    </row>
    <row r="627" ht="37.5">
      <c r="D627" s="8"/>
    </row>
    <row r="628" ht="37.5">
      <c r="D628" s="8"/>
    </row>
    <row r="629" ht="37.5">
      <c r="D629" s="8"/>
    </row>
    <row r="630" ht="37.5">
      <c r="D630" s="8"/>
    </row>
    <row r="631" ht="37.5">
      <c r="D631" s="8"/>
    </row>
    <row r="632" ht="37.5">
      <c r="D632" s="8"/>
    </row>
    <row r="633" ht="37.5">
      <c r="D633" s="8"/>
    </row>
    <row r="634" ht="37.5">
      <c r="D634" s="8"/>
    </row>
    <row r="635" ht="37.5">
      <c r="D635" s="8"/>
    </row>
    <row r="636" ht="37.5">
      <c r="D636" s="8"/>
    </row>
    <row r="637" ht="37.5">
      <c r="D637" s="8"/>
    </row>
    <row r="638" ht="37.5">
      <c r="D638" s="8"/>
    </row>
    <row r="639" ht="37.5">
      <c r="D639" s="8"/>
    </row>
    <row r="640" ht="37.5">
      <c r="D640" s="8"/>
    </row>
    <row r="641" ht="37.5">
      <c r="D641" s="8"/>
    </row>
    <row r="642" ht="37.5">
      <c r="D642" s="8"/>
    </row>
    <row r="643" ht="37.5">
      <c r="D643" s="8"/>
    </row>
    <row r="644" ht="37.5">
      <c r="D644" s="8"/>
    </row>
    <row r="645" ht="37.5">
      <c r="D645" s="8"/>
    </row>
    <row r="646" ht="37.5">
      <c r="D646" s="8"/>
    </row>
    <row r="647" ht="37.5">
      <c r="D647" s="8"/>
    </row>
    <row r="648" ht="37.5">
      <c r="D648" s="8"/>
    </row>
    <row r="649" ht="37.5">
      <c r="D649" s="8"/>
    </row>
    <row r="650" ht="37.5">
      <c r="D650" s="8"/>
    </row>
    <row r="651" ht="37.5">
      <c r="D651" s="8"/>
    </row>
    <row r="652" ht="37.5">
      <c r="D652" s="8"/>
    </row>
    <row r="653" ht="37.5">
      <c r="D653" s="8"/>
    </row>
    <row r="654" ht="37.5">
      <c r="D654" s="8"/>
    </row>
    <row r="655" ht="37.5">
      <c r="D655" s="8"/>
    </row>
    <row r="656" ht="37.5">
      <c r="D656" s="8"/>
    </row>
    <row r="657" ht="37.5">
      <c r="D657" s="8"/>
    </row>
    <row r="658" ht="37.5">
      <c r="D658" s="8"/>
    </row>
    <row r="659" ht="37.5">
      <c r="D659" s="8"/>
    </row>
    <row r="660" ht="37.5">
      <c r="D660" s="8"/>
    </row>
    <row r="661" ht="37.5">
      <c r="D661" s="8"/>
    </row>
    <row r="662" ht="37.5">
      <c r="D662" s="8"/>
    </row>
    <row r="663" ht="37.5">
      <c r="D663" s="8"/>
    </row>
    <row r="664" ht="37.5">
      <c r="D664" s="8"/>
    </row>
    <row r="665" ht="37.5">
      <c r="D665" s="8"/>
    </row>
    <row r="666" ht="37.5">
      <c r="D666" s="8"/>
    </row>
    <row r="667" ht="37.5">
      <c r="D667" s="8"/>
    </row>
    <row r="668" ht="37.5">
      <c r="D668" s="8"/>
    </row>
    <row r="669" ht="37.5">
      <c r="D669" s="8"/>
    </row>
    <row r="670" ht="37.5">
      <c r="D670" s="8"/>
    </row>
    <row r="671" ht="37.5">
      <c r="D671" s="8"/>
    </row>
    <row r="672" ht="37.5">
      <c r="D672" s="8"/>
    </row>
    <row r="673" ht="37.5">
      <c r="D673" s="8"/>
    </row>
    <row r="674" ht="37.5">
      <c r="D674" s="8"/>
    </row>
    <row r="675" ht="37.5">
      <c r="D675" s="8"/>
    </row>
    <row r="676" ht="37.5">
      <c r="D676" s="8"/>
    </row>
    <row r="677" ht="37.5">
      <c r="D677" s="8"/>
    </row>
    <row r="678" ht="37.5">
      <c r="D678" s="8"/>
    </row>
    <row r="679" ht="37.5">
      <c r="D679" s="8"/>
    </row>
    <row r="680" ht="37.5">
      <c r="D680" s="8"/>
    </row>
    <row r="681" ht="37.5">
      <c r="D681" s="8"/>
    </row>
    <row r="682" ht="37.5">
      <c r="D682" s="8"/>
    </row>
    <row r="683" ht="37.5">
      <c r="D683" s="8"/>
    </row>
    <row r="684" ht="37.5">
      <c r="D684" s="8"/>
    </row>
    <row r="685" ht="37.5">
      <c r="D685" s="8"/>
    </row>
    <row r="686" ht="37.5">
      <c r="D686" s="8"/>
    </row>
    <row r="687" ht="37.5">
      <c r="D687" s="8"/>
    </row>
    <row r="688" ht="37.5">
      <c r="D688" s="8"/>
    </row>
    <row r="689" ht="37.5">
      <c r="D689" s="8"/>
    </row>
    <row r="690" ht="37.5">
      <c r="D690" s="8"/>
    </row>
    <row r="691" ht="37.5">
      <c r="D691" s="8"/>
    </row>
    <row r="692" ht="37.5">
      <c r="D692" s="8"/>
    </row>
    <row r="693" ht="37.5">
      <c r="D693" s="8"/>
    </row>
    <row r="694" ht="37.5">
      <c r="D694" s="8"/>
    </row>
    <row r="695" ht="37.5">
      <c r="D695" s="8"/>
    </row>
    <row r="696" ht="37.5">
      <c r="D696" s="8"/>
    </row>
    <row r="697" ht="37.5">
      <c r="D697" s="8"/>
    </row>
    <row r="698" ht="37.5">
      <c r="D698" s="8"/>
    </row>
    <row r="699" ht="37.5">
      <c r="D699" s="8"/>
    </row>
    <row r="700" ht="37.5">
      <c r="D700" s="8"/>
    </row>
    <row r="701" ht="37.5">
      <c r="D701" s="8"/>
    </row>
    <row r="702" ht="37.5">
      <c r="D702" s="8"/>
    </row>
    <row r="703" ht="37.5">
      <c r="D703" s="8"/>
    </row>
    <row r="704" ht="37.5">
      <c r="D704" s="8"/>
    </row>
    <row r="705" ht="37.5">
      <c r="D705" s="8"/>
    </row>
    <row r="706" ht="37.5">
      <c r="D706" s="8"/>
    </row>
    <row r="707" ht="37.5">
      <c r="D707" s="8"/>
    </row>
    <row r="708" ht="37.5">
      <c r="D708" s="8"/>
    </row>
    <row r="709" ht="37.5">
      <c r="D709" s="8"/>
    </row>
    <row r="710" ht="37.5">
      <c r="D710" s="8"/>
    </row>
    <row r="711" ht="37.5">
      <c r="D711" s="8"/>
    </row>
    <row r="712" ht="37.5">
      <c r="D712" s="8"/>
    </row>
    <row r="713" ht="37.5">
      <c r="D713" s="8"/>
    </row>
    <row r="714" ht="37.5">
      <c r="D714" s="8"/>
    </row>
    <row r="715" ht="37.5">
      <c r="D715" s="8"/>
    </row>
    <row r="716" ht="37.5">
      <c r="D716" s="8"/>
    </row>
    <row r="717" ht="37.5">
      <c r="D717" s="8"/>
    </row>
    <row r="718" ht="37.5">
      <c r="D718" s="8"/>
    </row>
    <row r="719" ht="37.5">
      <c r="D719" s="8"/>
    </row>
    <row r="720" ht="37.5">
      <c r="D720" s="8"/>
    </row>
    <row r="721" ht="37.5">
      <c r="D721" s="8"/>
    </row>
    <row r="722" ht="37.5">
      <c r="D722" s="8"/>
    </row>
    <row r="723" ht="37.5">
      <c r="D723" s="8"/>
    </row>
    <row r="724" ht="37.5">
      <c r="D724" s="8"/>
    </row>
    <row r="725" ht="37.5">
      <c r="D725" s="8"/>
    </row>
    <row r="726" ht="37.5">
      <c r="D726" s="8"/>
    </row>
    <row r="727" ht="37.5">
      <c r="D727" s="8"/>
    </row>
    <row r="728" ht="37.5">
      <c r="D728" s="8"/>
    </row>
    <row r="729" ht="37.5">
      <c r="D729" s="8"/>
    </row>
    <row r="730" ht="37.5">
      <c r="D730" s="8"/>
    </row>
    <row r="731" ht="37.5">
      <c r="D731" s="8"/>
    </row>
    <row r="732" ht="37.5">
      <c r="D732" s="8"/>
    </row>
    <row r="733" ht="37.5">
      <c r="D733" s="8"/>
    </row>
    <row r="734" ht="37.5">
      <c r="D734" s="8"/>
    </row>
    <row r="735" ht="37.5">
      <c r="D735" s="8"/>
    </row>
    <row r="736" ht="37.5">
      <c r="D736" s="8"/>
    </row>
    <row r="737" ht="37.5">
      <c r="D737" s="8"/>
    </row>
    <row r="738" ht="37.5">
      <c r="D738" s="8"/>
    </row>
    <row r="739" ht="37.5">
      <c r="D739" s="8"/>
    </row>
    <row r="740" ht="37.5">
      <c r="D740" s="8"/>
    </row>
    <row r="741" ht="37.5">
      <c r="D741" s="8"/>
    </row>
    <row r="742" ht="37.5">
      <c r="D742" s="8"/>
    </row>
    <row r="743" ht="37.5">
      <c r="D743" s="8"/>
    </row>
    <row r="744" ht="37.5">
      <c r="D744" s="8"/>
    </row>
    <row r="745" ht="37.5">
      <c r="D745" s="8"/>
    </row>
    <row r="746" ht="37.5">
      <c r="D746" s="8"/>
    </row>
    <row r="747" ht="37.5">
      <c r="D747" s="8"/>
    </row>
    <row r="748" ht="37.5">
      <c r="D748" s="8"/>
    </row>
    <row r="749" ht="37.5">
      <c r="D749" s="8"/>
    </row>
    <row r="750" ht="37.5">
      <c r="D750" s="8"/>
    </row>
    <row r="751" ht="37.5">
      <c r="D751" s="8"/>
    </row>
    <row r="752" ht="37.5">
      <c r="D752" s="8"/>
    </row>
    <row r="753" ht="37.5">
      <c r="D753" s="8"/>
    </row>
    <row r="754" ht="37.5">
      <c r="D754" s="8"/>
    </row>
    <row r="755" ht="37.5">
      <c r="D755" s="8"/>
    </row>
    <row r="756" ht="37.5">
      <c r="D756" s="8"/>
    </row>
    <row r="757" ht="37.5">
      <c r="D757" s="8"/>
    </row>
    <row r="758" ht="37.5">
      <c r="D758" s="8"/>
    </row>
    <row r="759" ht="37.5">
      <c r="D759" s="8"/>
    </row>
    <row r="760" ht="37.5">
      <c r="D760" s="8"/>
    </row>
    <row r="761" ht="37.5">
      <c r="D761" s="8"/>
    </row>
    <row r="762" ht="37.5">
      <c r="D762" s="8"/>
    </row>
    <row r="763" ht="37.5">
      <c r="D763" s="8"/>
    </row>
    <row r="764" ht="37.5">
      <c r="D764" s="8"/>
    </row>
    <row r="765" ht="37.5">
      <c r="D765" s="8"/>
    </row>
    <row r="766" ht="37.5">
      <c r="D766" s="8"/>
    </row>
    <row r="767" ht="37.5">
      <c r="D767" s="8"/>
    </row>
    <row r="768" ht="37.5">
      <c r="D768" s="8"/>
    </row>
    <row r="769" ht="37.5">
      <c r="D769" s="8"/>
    </row>
    <row r="770" ht="37.5">
      <c r="D770" s="8"/>
    </row>
    <row r="771" ht="37.5">
      <c r="D771" s="8"/>
    </row>
    <row r="772" ht="37.5">
      <c r="D772" s="8"/>
    </row>
    <row r="773" ht="37.5">
      <c r="D773" s="8"/>
    </row>
    <row r="774" ht="37.5">
      <c r="D774" s="8"/>
    </row>
    <row r="775" ht="37.5">
      <c r="D775" s="8"/>
    </row>
    <row r="776" ht="37.5">
      <c r="D776" s="8"/>
    </row>
    <row r="777" ht="37.5">
      <c r="D777" s="8"/>
    </row>
    <row r="778" ht="37.5">
      <c r="D778" s="8"/>
    </row>
    <row r="779" ht="37.5">
      <c r="D779" s="8"/>
    </row>
    <row r="780" ht="37.5">
      <c r="D780" s="8"/>
    </row>
    <row r="781" ht="37.5">
      <c r="D781" s="8"/>
    </row>
    <row r="782" ht="37.5">
      <c r="D782" s="8"/>
    </row>
    <row r="783" ht="37.5">
      <c r="D783" s="8"/>
    </row>
    <row r="784" ht="37.5">
      <c r="D784" s="8"/>
    </row>
    <row r="785" ht="37.5">
      <c r="D785" s="8"/>
    </row>
    <row r="786" ht="37.5">
      <c r="D786" s="8"/>
    </row>
    <row r="787" ht="37.5">
      <c r="D787" s="8"/>
    </row>
    <row r="788" ht="37.5">
      <c r="D788" s="8"/>
    </row>
    <row r="789" ht="37.5">
      <c r="D789" s="8"/>
    </row>
    <row r="790" ht="37.5">
      <c r="D790" s="8"/>
    </row>
    <row r="791" ht="37.5">
      <c r="D791" s="8"/>
    </row>
    <row r="792" ht="37.5">
      <c r="D792" s="8"/>
    </row>
    <row r="793" ht="37.5">
      <c r="D793" s="8"/>
    </row>
    <row r="794" ht="37.5">
      <c r="D794" s="8"/>
    </row>
    <row r="795" ht="37.5">
      <c r="D795" s="8"/>
    </row>
    <row r="796" ht="37.5">
      <c r="D796" s="8"/>
    </row>
    <row r="797" ht="37.5">
      <c r="D797" s="8"/>
    </row>
    <row r="798" ht="37.5">
      <c r="D798" s="8"/>
    </row>
    <row r="799" ht="37.5">
      <c r="D799" s="8"/>
    </row>
    <row r="800" ht="37.5">
      <c r="D800" s="8"/>
    </row>
    <row r="801" ht="37.5">
      <c r="D801" s="8"/>
    </row>
    <row r="802" ht="37.5">
      <c r="D802" s="8"/>
    </row>
    <row r="803" ht="37.5">
      <c r="D803" s="8"/>
    </row>
    <row r="804" ht="37.5">
      <c r="D804" s="8"/>
    </row>
    <row r="805" ht="37.5">
      <c r="D805" s="8"/>
    </row>
    <row r="806" ht="37.5">
      <c r="D806" s="8"/>
    </row>
    <row r="807" ht="37.5">
      <c r="D807" s="8"/>
    </row>
    <row r="808" ht="37.5">
      <c r="D808" s="8"/>
    </row>
  </sheetData>
  <sheetProtection password="DDCA" sheet="1" objects="1" scenarios="1"/>
  <mergeCells count="567">
    <mergeCell ref="M116:M119"/>
    <mergeCell ref="N114:N115"/>
    <mergeCell ref="N77:N78"/>
    <mergeCell ref="A63:A64"/>
    <mergeCell ref="A91:A92"/>
    <mergeCell ref="A71:A72"/>
    <mergeCell ref="A52:A57"/>
    <mergeCell ref="A58:A59"/>
    <mergeCell ref="A61:A62"/>
    <mergeCell ref="A66:A68"/>
    <mergeCell ref="A77:A78"/>
    <mergeCell ref="A73:A74"/>
    <mergeCell ref="R126:S126"/>
    <mergeCell ref="R40:S40"/>
    <mergeCell ref="R42:S42"/>
    <mergeCell ref="R41:S41"/>
    <mergeCell ref="R91:S92"/>
    <mergeCell ref="R120:S121"/>
    <mergeCell ref="R98:S100"/>
    <mergeCell ref="R111:S111"/>
    <mergeCell ref="R81:S81"/>
    <mergeCell ref="R104:S105"/>
    <mergeCell ref="O49:O50"/>
    <mergeCell ref="J35:J37"/>
    <mergeCell ref="N49:N50"/>
    <mergeCell ref="R125:S125"/>
    <mergeCell ref="M124:M126"/>
    <mergeCell ref="N124:N126"/>
    <mergeCell ref="N66:N68"/>
    <mergeCell ref="N93:N94"/>
    <mergeCell ref="M104:M107"/>
    <mergeCell ref="N104:N107"/>
    <mergeCell ref="O104:O107"/>
    <mergeCell ref="P104:P107"/>
    <mergeCell ref="Q104:Q107"/>
    <mergeCell ref="R107:S107"/>
    <mergeCell ref="R106:S106"/>
    <mergeCell ref="N35:N39"/>
    <mergeCell ref="J49:J50"/>
    <mergeCell ref="K49:K50"/>
    <mergeCell ref="L49:L50"/>
    <mergeCell ref="L40:L42"/>
    <mergeCell ref="K40:K42"/>
    <mergeCell ref="J40:J42"/>
    <mergeCell ref="N30:N32"/>
    <mergeCell ref="N33:N34"/>
    <mergeCell ref="M30:M32"/>
    <mergeCell ref="J56:J57"/>
    <mergeCell ref="M35:M39"/>
    <mergeCell ref="K35:K37"/>
    <mergeCell ref="L35:L37"/>
    <mergeCell ref="M40:M42"/>
    <mergeCell ref="M52:M57"/>
    <mergeCell ref="L56:L57"/>
    <mergeCell ref="E116:E119"/>
    <mergeCell ref="F114:F115"/>
    <mergeCell ref="J114:J115"/>
    <mergeCell ref="L114:L115"/>
    <mergeCell ref="F116:F119"/>
    <mergeCell ref="E114:E115"/>
    <mergeCell ref="L117:L118"/>
    <mergeCell ref="K117:K118"/>
    <mergeCell ref="J117:J118"/>
    <mergeCell ref="K114:K115"/>
    <mergeCell ref="A104:A107"/>
    <mergeCell ref="D104:D107"/>
    <mergeCell ref="C112:C119"/>
    <mergeCell ref="D116:D119"/>
    <mergeCell ref="C108:C111"/>
    <mergeCell ref="D108:D111"/>
    <mergeCell ref="A108:A111"/>
    <mergeCell ref="A116:A119"/>
    <mergeCell ref="B112:B119"/>
    <mergeCell ref="B108:B111"/>
    <mergeCell ref="E101:E103"/>
    <mergeCell ref="F101:F103"/>
    <mergeCell ref="G101:G103"/>
    <mergeCell ref="D114:D115"/>
    <mergeCell ref="F108:F111"/>
    <mergeCell ref="F104:F107"/>
    <mergeCell ref="E108:E111"/>
    <mergeCell ref="E104:E107"/>
    <mergeCell ref="G104:G107"/>
    <mergeCell ref="Q120:Q121"/>
    <mergeCell ref="J104:J106"/>
    <mergeCell ref="F96:F97"/>
    <mergeCell ref="E96:E97"/>
    <mergeCell ref="J96:J97"/>
    <mergeCell ref="I96:I97"/>
    <mergeCell ref="I98:I100"/>
    <mergeCell ref="J98:J100"/>
    <mergeCell ref="H101:H103"/>
    <mergeCell ref="I101:I103"/>
    <mergeCell ref="O117:O118"/>
    <mergeCell ref="R114:S115"/>
    <mergeCell ref="R116:S116"/>
    <mergeCell ref="R119:S119"/>
    <mergeCell ref="Q117:Q118"/>
    <mergeCell ref="P117:P118"/>
    <mergeCell ref="P114:P115"/>
    <mergeCell ref="Q114:Q115"/>
    <mergeCell ref="O114:O115"/>
    <mergeCell ref="D96:D97"/>
    <mergeCell ref="K98:K100"/>
    <mergeCell ref="P101:P103"/>
    <mergeCell ref="Q101:Q103"/>
    <mergeCell ref="J101:J103"/>
    <mergeCell ref="K101:K103"/>
    <mergeCell ref="M101:M103"/>
    <mergeCell ref="N101:N103"/>
    <mergeCell ref="O101:O103"/>
    <mergeCell ref="D101:D103"/>
    <mergeCell ref="D98:D100"/>
    <mergeCell ref="E98:E100"/>
    <mergeCell ref="F98:F100"/>
    <mergeCell ref="H98:H100"/>
    <mergeCell ref="G98:G100"/>
    <mergeCell ref="D93:D94"/>
    <mergeCell ref="F77:F78"/>
    <mergeCell ref="F73:F74"/>
    <mergeCell ref="E93:E94"/>
    <mergeCell ref="F93:F94"/>
    <mergeCell ref="F91:F92"/>
    <mergeCell ref="E91:E92"/>
    <mergeCell ref="D91:D92"/>
    <mergeCell ref="E73:E74"/>
    <mergeCell ref="D73:D74"/>
    <mergeCell ref="D71:D72"/>
    <mergeCell ref="C69:C83"/>
    <mergeCell ref="E77:E78"/>
    <mergeCell ref="D77:D78"/>
    <mergeCell ref="O77:O78"/>
    <mergeCell ref="I73:I74"/>
    <mergeCell ref="H73:H74"/>
    <mergeCell ref="O73:O74"/>
    <mergeCell ref="N73:N74"/>
    <mergeCell ref="J73:J74"/>
    <mergeCell ref="K73:K74"/>
    <mergeCell ref="L73:L74"/>
    <mergeCell ref="J77:J78"/>
    <mergeCell ref="M77:M78"/>
    <mergeCell ref="B69:B83"/>
    <mergeCell ref="M73:M74"/>
    <mergeCell ref="E71:E72"/>
    <mergeCell ref="F40:F42"/>
    <mergeCell ref="K71:K72"/>
    <mergeCell ref="J71:J72"/>
    <mergeCell ref="K56:K57"/>
    <mergeCell ref="K58:K59"/>
    <mergeCell ref="I49:I50"/>
    <mergeCell ref="F49:F50"/>
    <mergeCell ref="F35:F39"/>
    <mergeCell ref="F52:F57"/>
    <mergeCell ref="I30:I32"/>
    <mergeCell ref="H30:H32"/>
    <mergeCell ref="I56:I57"/>
    <mergeCell ref="I40:I42"/>
    <mergeCell ref="H40:H42"/>
    <mergeCell ref="H49:H50"/>
    <mergeCell ref="K28:K29"/>
    <mergeCell ref="J33:J34"/>
    <mergeCell ref="F27:F29"/>
    <mergeCell ref="F33:F34"/>
    <mergeCell ref="G28:G29"/>
    <mergeCell ref="F30:F32"/>
    <mergeCell ref="M33:M34"/>
    <mergeCell ref="L28:L29"/>
    <mergeCell ref="H35:H38"/>
    <mergeCell ref="I35:I38"/>
    <mergeCell ref="M27:M29"/>
    <mergeCell ref="L33:L34"/>
    <mergeCell ref="H33:H34"/>
    <mergeCell ref="K33:K34"/>
    <mergeCell ref="H28:H29"/>
    <mergeCell ref="J28:J29"/>
    <mergeCell ref="J21:J24"/>
    <mergeCell ref="H15:H16"/>
    <mergeCell ref="I15:I16"/>
    <mergeCell ref="I18:I19"/>
    <mergeCell ref="H18:H19"/>
    <mergeCell ref="G117:G118"/>
    <mergeCell ref="G114:G115"/>
    <mergeCell ref="H116:H119"/>
    <mergeCell ref="H114:H115"/>
    <mergeCell ref="L91:L92"/>
    <mergeCell ref="K91:K92"/>
    <mergeCell ref="J91:J92"/>
    <mergeCell ref="J120:J121"/>
    <mergeCell ref="K120:K121"/>
    <mergeCell ref="K104:K106"/>
    <mergeCell ref="L104:L106"/>
    <mergeCell ref="K96:K97"/>
    <mergeCell ref="L98:L100"/>
    <mergeCell ref="L96:L97"/>
    <mergeCell ref="L101:L103"/>
    <mergeCell ref="I114:I115"/>
    <mergeCell ref="M114:M115"/>
    <mergeCell ref="N108:N111"/>
    <mergeCell ref="I108:I111"/>
    <mergeCell ref="I104:I107"/>
    <mergeCell ref="M108:M111"/>
    <mergeCell ref="A124:A126"/>
    <mergeCell ref="B124:B126"/>
    <mergeCell ref="C124:C126"/>
    <mergeCell ref="D124:D126"/>
    <mergeCell ref="E124:E126"/>
    <mergeCell ref="F124:F126"/>
    <mergeCell ref="H124:H126"/>
    <mergeCell ref="K122:K123"/>
    <mergeCell ref="E122:E123"/>
    <mergeCell ref="K124:K126"/>
    <mergeCell ref="J122:J123"/>
    <mergeCell ref="I124:I126"/>
    <mergeCell ref="J124:J126"/>
    <mergeCell ref="N52:N57"/>
    <mergeCell ref="P61:P62"/>
    <mergeCell ref="Q61:Q62"/>
    <mergeCell ref="N61:N62"/>
    <mergeCell ref="O58:O59"/>
    <mergeCell ref="P58:P59"/>
    <mergeCell ref="Q58:Q59"/>
    <mergeCell ref="R58:S59"/>
    <mergeCell ref="R71:S72"/>
    <mergeCell ref="R64:S64"/>
    <mergeCell ref="R66:S66"/>
    <mergeCell ref="R67:S67"/>
    <mergeCell ref="R60:S60"/>
    <mergeCell ref="O71:O72"/>
    <mergeCell ref="Q73:Q74"/>
    <mergeCell ref="P73:P74"/>
    <mergeCell ref="R61:S62"/>
    <mergeCell ref="R70:S70"/>
    <mergeCell ref="R63:S63"/>
    <mergeCell ref="R65:S65"/>
    <mergeCell ref="E6:E9"/>
    <mergeCell ref="Q49:Q50"/>
    <mergeCell ref="Q71:Q72"/>
    <mergeCell ref="O6:Q7"/>
    <mergeCell ref="O8:O9"/>
    <mergeCell ref="P8:P9"/>
    <mergeCell ref="Q8:Q9"/>
    <mergeCell ref="E52:E57"/>
    <mergeCell ref="E15:E19"/>
    <mergeCell ref="P71:P72"/>
    <mergeCell ref="R82:S82"/>
    <mergeCell ref="R83:S83"/>
    <mergeCell ref="R68:S68"/>
    <mergeCell ref="R80:S80"/>
    <mergeCell ref="R77:S78"/>
    <mergeCell ref="R73:S74"/>
    <mergeCell ref="R79:S79"/>
    <mergeCell ref="R75:S75"/>
    <mergeCell ref="R76:S76"/>
    <mergeCell ref="R69:S69"/>
    <mergeCell ref="R84:S84"/>
    <mergeCell ref="R51:S51"/>
    <mergeCell ref="R56:S56"/>
    <mergeCell ref="K5:N5"/>
    <mergeCell ref="O5:R5"/>
    <mergeCell ref="R52:S52"/>
    <mergeCell ref="R53:S53"/>
    <mergeCell ref="L12:L13"/>
    <mergeCell ref="N10:N13"/>
    <mergeCell ref="O28:O29"/>
    <mergeCell ref="B49:B59"/>
    <mergeCell ref="D52:D57"/>
    <mergeCell ref="D49:D50"/>
    <mergeCell ref="C49:C57"/>
    <mergeCell ref="B60:B68"/>
    <mergeCell ref="C60:C68"/>
    <mergeCell ref="E66:E68"/>
    <mergeCell ref="D66:D68"/>
    <mergeCell ref="D63:D64"/>
    <mergeCell ref="E63:E64"/>
    <mergeCell ref="E30:E32"/>
    <mergeCell ref="D58:D59"/>
    <mergeCell ref="C58:C59"/>
    <mergeCell ref="E58:E59"/>
    <mergeCell ref="C27:C48"/>
    <mergeCell ref="B27:B48"/>
    <mergeCell ref="D27:D29"/>
    <mergeCell ref="E61:E62"/>
    <mergeCell ref="D40:D42"/>
    <mergeCell ref="E40:E42"/>
    <mergeCell ref="E27:E29"/>
    <mergeCell ref="E35:E39"/>
    <mergeCell ref="E49:E50"/>
    <mergeCell ref="D35:D39"/>
    <mergeCell ref="D30:D32"/>
    <mergeCell ref="E10:E13"/>
    <mergeCell ref="E21:E26"/>
    <mergeCell ref="O12:O13"/>
    <mergeCell ref="P12:P13"/>
    <mergeCell ref="G12:G13"/>
    <mergeCell ref="O15:O16"/>
    <mergeCell ref="K12:K13"/>
    <mergeCell ref="F21:F26"/>
    <mergeCell ref="H12:H13"/>
    <mergeCell ref="I12:I13"/>
    <mergeCell ref="O120:O121"/>
    <mergeCell ref="P120:P121"/>
    <mergeCell ref="I61:I62"/>
    <mergeCell ref="O18:O19"/>
    <mergeCell ref="P18:P19"/>
    <mergeCell ref="M49:M50"/>
    <mergeCell ref="N116:N119"/>
    <mergeCell ref="I28:I29"/>
    <mergeCell ref="I33:I34"/>
    <mergeCell ref="N58:N59"/>
    <mergeCell ref="E120:E121"/>
    <mergeCell ref="H120:H121"/>
    <mergeCell ref="F120:F121"/>
    <mergeCell ref="F122:F123"/>
    <mergeCell ref="G120:G121"/>
    <mergeCell ref="G122:G123"/>
    <mergeCell ref="O122:O123"/>
    <mergeCell ref="P122:P123"/>
    <mergeCell ref="Q122:Q123"/>
    <mergeCell ref="P15:P16"/>
    <mergeCell ref="O61:O62"/>
    <mergeCell ref="Q15:Q16"/>
    <mergeCell ref="Q33:Q34"/>
    <mergeCell ref="P49:P50"/>
    <mergeCell ref="P96:P97"/>
    <mergeCell ref="P28:P29"/>
    <mergeCell ref="D120:D121"/>
    <mergeCell ref="D122:D123"/>
    <mergeCell ref="A120:A121"/>
    <mergeCell ref="C120:C123"/>
    <mergeCell ref="A122:A123"/>
    <mergeCell ref="B120:B123"/>
    <mergeCell ref="B84:B90"/>
    <mergeCell ref="C84:C90"/>
    <mergeCell ref="C104:C107"/>
    <mergeCell ref="B104:B107"/>
    <mergeCell ref="B96:B103"/>
    <mergeCell ref="C96:C103"/>
    <mergeCell ref="A93:A94"/>
    <mergeCell ref="C93:C95"/>
    <mergeCell ref="A101:A103"/>
    <mergeCell ref="B93:B95"/>
    <mergeCell ref="A98:A100"/>
    <mergeCell ref="A96:A97"/>
    <mergeCell ref="A49:A50"/>
    <mergeCell ref="A33:A34"/>
    <mergeCell ref="A27:A29"/>
    <mergeCell ref="A43:A45"/>
    <mergeCell ref="A40:A42"/>
    <mergeCell ref="A35:A39"/>
    <mergeCell ref="A30:A32"/>
    <mergeCell ref="C20:C26"/>
    <mergeCell ref="A21:A26"/>
    <mergeCell ref="D21:D26"/>
    <mergeCell ref="B20:B26"/>
    <mergeCell ref="A10:A13"/>
    <mergeCell ref="B10:B19"/>
    <mergeCell ref="C10:C13"/>
    <mergeCell ref="D10:D13"/>
    <mergeCell ref="C15:C19"/>
    <mergeCell ref="D15:D19"/>
    <mergeCell ref="A15:A19"/>
    <mergeCell ref="A1:O1"/>
    <mergeCell ref="A2:O2"/>
    <mergeCell ref="A3:O3"/>
    <mergeCell ref="A6:A9"/>
    <mergeCell ref="B6:B9"/>
    <mergeCell ref="C6:C9"/>
    <mergeCell ref="N6:N9"/>
    <mergeCell ref="A4:P4"/>
    <mergeCell ref="M6:M9"/>
    <mergeCell ref="K6:K9"/>
    <mergeCell ref="G91:G92"/>
    <mergeCell ref="H104:H107"/>
    <mergeCell ref="H93:H94"/>
    <mergeCell ref="G93:G94"/>
    <mergeCell ref="H96:H97"/>
    <mergeCell ref="G96:G97"/>
    <mergeCell ref="D6:D9"/>
    <mergeCell ref="L6:L9"/>
    <mergeCell ref="D61:D62"/>
    <mergeCell ref="F10:F13"/>
    <mergeCell ref="F15:F19"/>
    <mergeCell ref="J6:J9"/>
    <mergeCell ref="H6:H9"/>
    <mergeCell ref="I6:I9"/>
    <mergeCell ref="E33:E34"/>
    <mergeCell ref="F61:F62"/>
    <mergeCell ref="L63:L64"/>
    <mergeCell ref="M63:M64"/>
    <mergeCell ref="G71:G72"/>
    <mergeCell ref="F71:F72"/>
    <mergeCell ref="F66:F68"/>
    <mergeCell ref="I71:I72"/>
    <mergeCell ref="H66:H68"/>
    <mergeCell ref="J63:J64"/>
    <mergeCell ref="I63:I64"/>
    <mergeCell ref="F63:F64"/>
    <mergeCell ref="N122:N123"/>
    <mergeCell ref="L122:L123"/>
    <mergeCell ref="M122:M123"/>
    <mergeCell ref="N120:N121"/>
    <mergeCell ref="L120:L121"/>
    <mergeCell ref="M120:M121"/>
    <mergeCell ref="H71:H72"/>
    <mergeCell ref="G73:G74"/>
    <mergeCell ref="H61:H62"/>
    <mergeCell ref="G61:G62"/>
    <mergeCell ref="H63:H64"/>
    <mergeCell ref="G63:G64"/>
    <mergeCell ref="G6:G9"/>
    <mergeCell ref="G15:G19"/>
    <mergeCell ref="G49:G50"/>
    <mergeCell ref="G35:G38"/>
    <mergeCell ref="G33:G34"/>
    <mergeCell ref="H112:H113"/>
    <mergeCell ref="H122:H123"/>
    <mergeCell ref="I122:I123"/>
    <mergeCell ref="I120:I121"/>
    <mergeCell ref="I117:I118"/>
    <mergeCell ref="H108:H111"/>
    <mergeCell ref="H77:H78"/>
    <mergeCell ref="H91:H92"/>
    <mergeCell ref="I91:I92"/>
    <mergeCell ref="I77:I78"/>
    <mergeCell ref="I93:I94"/>
    <mergeCell ref="G77:G78"/>
    <mergeCell ref="A114:A115"/>
    <mergeCell ref="D33:D34"/>
    <mergeCell ref="R6:S9"/>
    <mergeCell ref="R10:S10"/>
    <mergeCell ref="R11:S11"/>
    <mergeCell ref="R14:S14"/>
    <mergeCell ref="R20:S20"/>
    <mergeCell ref="R21:S21"/>
    <mergeCell ref="R33:S34"/>
    <mergeCell ref="Q12:Q13"/>
    <mergeCell ref="F6:F9"/>
    <mergeCell ref="N21:N26"/>
    <mergeCell ref="M21:M26"/>
    <mergeCell ref="N15:N19"/>
    <mergeCell ref="M10:M13"/>
    <mergeCell ref="M15:M19"/>
    <mergeCell ref="J12:J13"/>
    <mergeCell ref="L15:L17"/>
    <mergeCell ref="L18:L19"/>
    <mergeCell ref="R28:S29"/>
    <mergeCell ref="N27:N29"/>
    <mergeCell ref="R22:S22"/>
    <mergeCell ref="R23:S23"/>
    <mergeCell ref="R24:S24"/>
    <mergeCell ref="R25:S25"/>
    <mergeCell ref="Q28:Q29"/>
    <mergeCell ref="R15:S15"/>
    <mergeCell ref="Q18:Q19"/>
    <mergeCell ref="R17:S17"/>
    <mergeCell ref="R18:S18"/>
    <mergeCell ref="R19:S19"/>
    <mergeCell ref="R35:S35"/>
    <mergeCell ref="R36:S37"/>
    <mergeCell ref="R38:S38"/>
    <mergeCell ref="R12:S13"/>
    <mergeCell ref="R26:S26"/>
    <mergeCell ref="R27:S27"/>
    <mergeCell ref="R32:S32"/>
    <mergeCell ref="R30:S30"/>
    <mergeCell ref="R31:S31"/>
    <mergeCell ref="R16:S16"/>
    <mergeCell ref="R50:S50"/>
    <mergeCell ref="R39:S39"/>
    <mergeCell ref="R43:S43"/>
    <mergeCell ref="R46:S46"/>
    <mergeCell ref="R47:S47"/>
    <mergeCell ref="R48:S48"/>
    <mergeCell ref="R49:S49"/>
    <mergeCell ref="R45:S45"/>
    <mergeCell ref="R44:S44"/>
    <mergeCell ref="R96:S97"/>
    <mergeCell ref="O98:O100"/>
    <mergeCell ref="R85:S85"/>
    <mergeCell ref="R86:S86"/>
    <mergeCell ref="R88:S88"/>
    <mergeCell ref="R89:S89"/>
    <mergeCell ref="R90:S90"/>
    <mergeCell ref="R87:S87"/>
    <mergeCell ref="R95:S95"/>
    <mergeCell ref="R93:S94"/>
    <mergeCell ref="P98:P100"/>
    <mergeCell ref="Q98:Q100"/>
    <mergeCell ref="N96:N97"/>
    <mergeCell ref="L93:L94"/>
    <mergeCell ref="Q96:Q97"/>
    <mergeCell ref="M96:M97"/>
    <mergeCell ref="M98:M100"/>
    <mergeCell ref="O96:O97"/>
    <mergeCell ref="N98:N100"/>
    <mergeCell ref="M93:M94"/>
    <mergeCell ref="Q77:Q78"/>
    <mergeCell ref="P77:P78"/>
    <mergeCell ref="K63:K64"/>
    <mergeCell ref="L77:L78"/>
    <mergeCell ref="K77:K78"/>
    <mergeCell ref="N71:N72"/>
    <mergeCell ref="M71:M72"/>
    <mergeCell ref="N63:N64"/>
    <mergeCell ref="L71:L72"/>
    <mergeCell ref="M66:M68"/>
    <mergeCell ref="O91:O92"/>
    <mergeCell ref="P91:P92"/>
    <mergeCell ref="M91:M92"/>
    <mergeCell ref="N91:N92"/>
    <mergeCell ref="R130:S130"/>
    <mergeCell ref="R131:S131"/>
    <mergeCell ref="R127:S127"/>
    <mergeCell ref="R128:S128"/>
    <mergeCell ref="R101:S101"/>
    <mergeCell ref="R102:S103"/>
    <mergeCell ref="R129:S129"/>
    <mergeCell ref="R112:S112"/>
    <mergeCell ref="R113:S113"/>
    <mergeCell ref="R117:S118"/>
    <mergeCell ref="R124:S124"/>
    <mergeCell ref="R122:S123"/>
    <mergeCell ref="R108:S108"/>
    <mergeCell ref="R109:S109"/>
    <mergeCell ref="R55:S55"/>
    <mergeCell ref="O56:O57"/>
    <mergeCell ref="P56:P57"/>
    <mergeCell ref="Q56:Q57"/>
    <mergeCell ref="R57:S57"/>
    <mergeCell ref="M61:M62"/>
    <mergeCell ref="D43:D45"/>
    <mergeCell ref="E43:E45"/>
    <mergeCell ref="I58:I59"/>
    <mergeCell ref="F58:F59"/>
    <mergeCell ref="G58:G59"/>
    <mergeCell ref="H58:H59"/>
    <mergeCell ref="L58:L59"/>
    <mergeCell ref="M58:M59"/>
    <mergeCell ref="J58:J59"/>
    <mergeCell ref="Q31:Q32"/>
    <mergeCell ref="O35:O38"/>
    <mergeCell ref="P35:P38"/>
    <mergeCell ref="Q35:Q38"/>
    <mergeCell ref="O33:O34"/>
    <mergeCell ref="O31:O32"/>
    <mergeCell ref="P31:P32"/>
    <mergeCell ref="P33:P34"/>
    <mergeCell ref="R110:S110"/>
    <mergeCell ref="L43:L45"/>
    <mergeCell ref="M43:M45"/>
    <mergeCell ref="N43:N45"/>
    <mergeCell ref="O43:O45"/>
    <mergeCell ref="Q63:Q64"/>
    <mergeCell ref="P63:P64"/>
    <mergeCell ref="O63:O64"/>
    <mergeCell ref="R54:S54"/>
    <mergeCell ref="P43:P45"/>
    <mergeCell ref="Q91:Q92"/>
    <mergeCell ref="Q43:Q45"/>
    <mergeCell ref="F43:F45"/>
    <mergeCell ref="G43:G45"/>
    <mergeCell ref="G56:G57"/>
    <mergeCell ref="H56:H57"/>
    <mergeCell ref="H43:H45"/>
    <mergeCell ref="I43:I45"/>
    <mergeCell ref="J43:J45"/>
    <mergeCell ref="K43:K45"/>
  </mergeCells>
  <printOptions/>
  <pageMargins left="0.3937007874015748" right="0" top="0.984251968503937" bottom="0.984251968503937" header="0" footer="0.3937007874015748"/>
  <pageSetup fitToHeight="0" fitToWidth="1" horizontalDpi="600" verticalDpi="600" orientation="landscape" paperSize="14" scale="10" r:id="rId3"/>
  <headerFooter alignWithMargins="0">
    <oddFooter>&amp;C&amp;36Página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D4"/>
  <sheetViews>
    <sheetView workbookViewId="0" topLeftCell="A1">
      <selection activeCell="A2" sqref="A2"/>
    </sheetView>
  </sheetViews>
  <sheetFormatPr defaultColWidth="11.421875" defaultRowHeight="12.75"/>
  <sheetData>
    <row r="1" spans="2:4" ht="12.75">
      <c r="B1" s="1"/>
      <c r="C1" s="1"/>
      <c r="D1" s="1"/>
    </row>
    <row r="2" ht="12.75">
      <c r="A2" s="1"/>
    </row>
    <row r="3" ht="12.75">
      <c r="A3" s="1"/>
    </row>
    <row r="4" ht="12.75">
      <c r="A4" s="2"/>
    </row>
  </sheetData>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ceciliac</dc:creator>
  <cp:keywords/>
  <dc:description/>
  <cp:lastModifiedBy>diegom</cp:lastModifiedBy>
  <cp:lastPrinted>2006-06-08T13:35:43Z</cp:lastPrinted>
  <dcterms:created xsi:type="dcterms:W3CDTF">2004-11-16T20:57:22Z</dcterms:created>
  <dcterms:modified xsi:type="dcterms:W3CDTF">2006-06-09T14:30:11Z</dcterms:modified>
  <cp:category/>
  <cp:version/>
  <cp:contentType/>
  <cp:contentStatus/>
</cp:coreProperties>
</file>