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6000" windowHeight="5565" activeTab="0"/>
  </bookViews>
  <sheets>
    <sheet name="Hoja1" sheetId="1" r:id="rId1"/>
  </sheets>
  <definedNames>
    <definedName name="_xlnm.Print_Area" localSheetId="0">'Hoja1'!$A$1:$T$148</definedName>
    <definedName name="_xlnm.Print_Titles" localSheetId="0">'Hoja1'!$1:$10</definedName>
    <definedName name="Z_02C74107_337E_433D_877A_AD30AA6843AE_.wvu.FilterData" localSheetId="0" hidden="1">'Hoja1'!$A$7:$T$139</definedName>
    <definedName name="Z_02C74107_337E_433D_877A_AD30AA6843AE_.wvu.PrintArea" localSheetId="0" hidden="1">'Hoja1'!$A$2:$U$213</definedName>
    <definedName name="Z_02C74107_337E_433D_877A_AD30AA6843AE_.wvu.PrintTitles" localSheetId="0" hidden="1">'Hoja1'!$2:$10</definedName>
    <definedName name="Z_02C74107_337E_433D_877A_AD30AA6843AE_.wvu.Rows" localSheetId="0" hidden="1">'Hoja1'!$2:$5</definedName>
    <definedName name="Z_04D1F9DB_7548_4EA6_AD6F_3E021038EE2E_.wvu.FilterData" localSheetId="0" hidden="1">'Hoja1'!$A$7:$U$139</definedName>
    <definedName name="Z_0F106B80_14C8_11DA_BADC_00D0092E6EAD_.wvu.FilterData" localSheetId="0" hidden="1">'Hoja1'!$A$2:$P$137</definedName>
    <definedName name="Z_1A0335C0_EA67_11DA_AD46_00485481F255_.wvu.Cols" localSheetId="0" hidden="1">'Hoja1'!$U:$U</definedName>
    <definedName name="Z_1A0335C0_EA67_11DA_AD46_00485481F255_.wvu.FilterData" localSheetId="0" hidden="1">'Hoja1'!$A$2:$P$137</definedName>
    <definedName name="Z_1CF17900_25DE_46C8_9DF5_D5060E5BFFC1_.wvu.Cols" localSheetId="0" hidden="1">'Hoja1'!$U:$U</definedName>
    <definedName name="Z_1CF17900_25DE_46C8_9DF5_D5060E5BFFC1_.wvu.FilterData" localSheetId="0" hidden="1">'Hoja1'!$A$2:$P$137</definedName>
    <definedName name="Z_1CF17900_25DE_46C8_9DF5_D5060E5BFFC1_.wvu.PrintTitles" localSheetId="0" hidden="1">'Hoja1'!$2:$10</definedName>
    <definedName name="Z_221A1385_551A_47D2_BCFA_9D7FDE7553F1_.wvu.FilterData" localSheetId="0" hidden="1">'Hoja1'!$A$7:$T$139</definedName>
    <definedName name="Z_221A1385_551A_47D2_BCFA_9D7FDE7553F1_.wvu.PrintTitles" localSheetId="0" hidden="1">'Hoja1'!$2:$10</definedName>
    <definedName name="Z_221A1385_551A_47D2_BCFA_9D7FDE7553F1_.wvu.Rows" localSheetId="0" hidden="1">'Hoja1'!$2:$5</definedName>
    <definedName name="Z_2FD134A0_D546_4AB9_A0DE_222171A6517F_.wvu.FilterData" localSheetId="0" hidden="1">'Hoja1'!$A$7:$T$139</definedName>
    <definedName name="Z_2FD134A0_D546_4AB9_A0DE_222171A6517F_.wvu.Rows" localSheetId="0" hidden="1">'Hoja1'!$2:$5</definedName>
    <definedName name="Z_30AC128A_F9D4_4E45_B26B_B10EC9D40F59_.wvu.FilterData" localSheetId="0" hidden="1">'Hoja1'!$A$7:$T$139</definedName>
    <definedName name="Z_30AC128A_F9D4_4E45_B26B_B10EC9D40F59_.wvu.Rows" localSheetId="0" hidden="1">'Hoja1'!$2:$5</definedName>
    <definedName name="Z_3A944A00_19A4_11DC_B29D_00D009B00485_.wvu.FilterData" localSheetId="0" hidden="1">'Hoja1'!$A$7:$T$139</definedName>
    <definedName name="Z_490AF3F0_BBD2_407E_80BE_9119811B04C5_.wvu.Cols" localSheetId="0" hidden="1">'Hoja1'!$U:$U</definedName>
    <definedName name="Z_490AF3F0_BBD2_407E_80BE_9119811B04C5_.wvu.FilterData" localSheetId="0" hidden="1">'Hoja1'!$A$2:$P$137</definedName>
    <definedName name="Z_490AF3F0_BBD2_407E_80BE_9119811B04C5_.wvu.PrintTitles" localSheetId="0" hidden="1">'Hoja1'!$2:$10</definedName>
    <definedName name="Z_496E7445_D438_477E_9682_0517000070E2_.wvu.FilterData" localSheetId="0" hidden="1">'Hoja1'!$A$7:$U$139</definedName>
    <definedName name="Z_4B7DA140_74C7_11DB_AD50_00485481F255_.wvu.FilterData" localSheetId="0" hidden="1">'Hoja1'!$A$7:$U$139</definedName>
    <definedName name="Z_4B8E44B7_54E0_4E9A_AC3F_CA58DD80CF4D_.wvu.FilterData" localSheetId="0" hidden="1">'Hoja1'!$A$2:$P$137</definedName>
    <definedName name="Z_520618E0_13C4_11DA_8EB6_00C0DFE78D44_.wvu.Cols" localSheetId="0" hidden="1">'Hoja1'!$U:$U</definedName>
    <definedName name="Z_520618E0_13C4_11DA_8EB6_00C0DFE78D44_.wvu.FilterData" localSheetId="0" hidden="1">'Hoja1'!$A$2:$P$137</definedName>
    <definedName name="Z_520618E0_13C4_11DA_8EB6_00C0DFE78D44_.wvu.PrintTitles" localSheetId="0" hidden="1">'Hoja1'!$2:$10</definedName>
    <definedName name="Z_520618E1_13C4_11DA_8EB6_00C0DFE78D44_.wvu.FilterData" localSheetId="0" hidden="1">'Hoja1'!$A$2:$P$137</definedName>
    <definedName name="Z_54282DD4_18FD_48C2_AA82_5B30E6235AF7_.wvu.FilterData" localSheetId="0" hidden="1">'Hoja1'!$A$2:$P$137</definedName>
    <definedName name="Z_594744D5_0461_4601_9902_862041F13411_.wvu.FilterData" localSheetId="0" hidden="1">'Hoja1'!$A$7:$U$139</definedName>
    <definedName name="Z_59B152E0_EBCC_11DA_868C_00C0DFE78404_.wvu.FilterData" localSheetId="0" hidden="1">'Hoja1'!$A$7:$U$139</definedName>
    <definedName name="Z_5D2B94F6_2F79_4B31_B14F_985CF59BC993_.wvu.FilterData" localSheetId="0" hidden="1">'Hoja1'!$A$2:$P$137</definedName>
    <definedName name="Z_6284319E_C383_4CAB_A2F8_669F7805D3F4_.wvu.FilterData" localSheetId="0" hidden="1">'Hoja1'!$A$7:$T$139</definedName>
    <definedName name="Z_6284319E_C383_4CAB_A2F8_669F7805D3F4_.wvu.PrintArea" localSheetId="0" hidden="1">'Hoja1'!$A$2:$U$213</definedName>
    <definedName name="Z_6284319E_C383_4CAB_A2F8_669F7805D3F4_.wvu.PrintTitles" localSheetId="0" hidden="1">'Hoja1'!$2:$10</definedName>
    <definedName name="Z_6284319E_C383_4CAB_A2F8_669F7805D3F4_.wvu.Rows" localSheetId="0" hidden="1">'Hoja1'!$2:$5</definedName>
    <definedName name="Z_635198F1_2783_4FD7_BB9B_F653422FAA15_.wvu.FilterData" localSheetId="0" hidden="1">'Hoja1'!$A$2:$P$137</definedName>
    <definedName name="Z_639D4ACB_4116_41ED_8A86_A5FD7514B804_.wvu.Cols" localSheetId="0" hidden="1">'Hoja1'!$U:$U</definedName>
    <definedName name="Z_639D4ACB_4116_41ED_8A86_A5FD7514B804_.wvu.FilterData" localSheetId="0" hidden="1">'Hoja1'!$A$2:$P$137</definedName>
    <definedName name="Z_639D4ACB_4116_41ED_8A86_A5FD7514B804_.wvu.PrintTitles" localSheetId="0" hidden="1">'Hoja1'!$2:$10</definedName>
    <definedName name="Z_65EB0DFF_809A_4CA5_AFCF_E69BACFD33E8_.wvu.FilterData" localSheetId="0" hidden="1">'Hoja1'!$A$2:$P$137</definedName>
    <definedName name="Z_6CD80BB1_1DCD_44E3_A65D_B847D195FE69_.wvu.FilterData" localSheetId="0" hidden="1">'Hoja1'!$A$7:$U$139</definedName>
    <definedName name="Z_73C35F6F_FA28_48F4_91A3_5934F2E668E2_.wvu.FilterData" localSheetId="0" hidden="1">'Hoja1'!$A$2:$P$137</definedName>
    <definedName name="Z_740F8740_1431_11DC_A454_00485481F255_.wvu.FilterData" localSheetId="0" hidden="1">'Hoja1'!$A$7:$T$139</definedName>
    <definedName name="Z_740F8740_1431_11DC_A454_00485481F255_.wvu.PrintArea" localSheetId="0" hidden="1">'Hoja1'!$A$2:$U$213</definedName>
    <definedName name="Z_740F8740_1431_11DC_A454_00485481F255_.wvu.PrintTitles" localSheetId="0" hidden="1">'Hoja1'!$2:$10</definedName>
    <definedName name="Z_740F8740_1431_11DC_A454_00485481F255_.wvu.Rows" localSheetId="0" hidden="1">'Hoja1'!$2:$5</definedName>
    <definedName name="Z_7492831A_FEB5_44F1_9ABC_090C8A525650_.wvu.FilterData" localSheetId="0" hidden="1">'Hoja1'!$A$7:$T$139</definedName>
    <definedName name="Z_7492831A_FEB5_44F1_9ABC_090C8A525650_.wvu.Rows" localSheetId="0" hidden="1">'Hoja1'!$2:$5</definedName>
    <definedName name="Z_75D4F100_EB33_11DA_A7A2_00D009643C8B_.wvu.FilterData" localSheetId="0" hidden="1">'Hoja1'!$A$7:$U$139</definedName>
    <definedName name="Z_7625FC30_6D80_4827_94FE_D1C1D02CE8FC_.wvu.FilterData" localSheetId="0" hidden="1">'Hoja1'!$A$7:$T$139</definedName>
    <definedName name="Z_7625FC30_6D80_4827_94FE_D1C1D02CE8FC_.wvu.Rows" localSheetId="0" hidden="1">'Hoja1'!$2:$5</definedName>
    <definedName name="Z_79F0857E_2183_4B65_82FC_053EDF99E93B_.wvu.FilterData" localSheetId="0" hidden="1">'Hoja1'!$A$2:$P$137</definedName>
    <definedName name="Z_7EC289A2_7619_11DB_A7A5_00D009643C8B_.wvu.FilterData" localSheetId="0" hidden="1">'Hoja1'!$A$7:$U$139</definedName>
    <definedName name="Z_7EDD0A1F_E2C0_4A25_95B5_10AF388D8A19_.wvu.FilterData" localSheetId="0" hidden="1">'Hoja1'!$A$7:$U$139</definedName>
    <definedName name="Z_7EDD0A1F_E2C0_4A25_95B5_10AF388D8A19_.wvu.PrintTitles" localSheetId="0" hidden="1">'Hoja1'!$2:$10</definedName>
    <definedName name="Z_7F1C0435_1F40_45BD_A252_072CAC48BEC9_.wvu.Cols" localSheetId="0" hidden="1">'Hoja1'!$U:$U</definedName>
    <definedName name="Z_7F1C0435_1F40_45BD_A252_072CAC48BEC9_.wvu.FilterData" localSheetId="0" hidden="1">'Hoja1'!$A$2:$P$137</definedName>
    <definedName name="Z_7F1C0435_1F40_45BD_A252_072CAC48BEC9_.wvu.PrintTitles" localSheetId="0" hidden="1">'Hoja1'!$2:$10</definedName>
    <definedName name="Z_82FBAACD_07BB_47F8_8199_30ECB9918D59_.wvu.FilterData" localSheetId="0" hidden="1">'Hoja1'!$A$2:$P$137</definedName>
    <definedName name="Z_839205D4_9F72_46B7_B59A_99E6E6D901C7_.wvu.FilterData" localSheetId="0" hidden="1">'Hoja1'!$A$7:$T$139</definedName>
    <definedName name="Z_839205D4_9F72_46B7_B59A_99E6E6D901C7_.wvu.Rows" localSheetId="0" hidden="1">'Hoja1'!$2:$5</definedName>
    <definedName name="Z_8D1713D6_F030_4125_9894_7EE342FD6D0B_.wvu.FilterData" localSheetId="0" hidden="1">'Hoja1'!$A$2:$P$137</definedName>
    <definedName name="Z_8E72CA50_5EF7_468B_94FB_662374DAA0B5_.wvu.FilterData" localSheetId="0" hidden="1">'Hoja1'!$A$7:$U$139</definedName>
    <definedName name="Z_8EB75B76_AFA4_4730_8DBB_B7F06A4CB5E3_.wvu.FilterData" localSheetId="0" hidden="1">'Hoja1'!$A$2:$P$137</definedName>
    <definedName name="Z_912166FB_EA66_11DA_AB5A_00E07DD67698_.wvu.Cols" localSheetId="0" hidden="1">'Hoja1'!$U:$U</definedName>
    <definedName name="Z_912166FB_EA66_11DA_AB5A_00E07DD67698_.wvu.FilterData" localSheetId="0" hidden="1">'Hoja1'!$A$2:$P$137</definedName>
    <definedName name="Z_912166FB_EA66_11DA_AB5A_00E07DD67698_.wvu.PrintTitles" localSheetId="0" hidden="1">'Hoja1'!$2:$10</definedName>
    <definedName name="Z_95BAC1D4_4728_4DB3_847A_1A2F4C35B1D5_.wvu.FilterData" localSheetId="0" hidden="1">'Hoja1'!$A$7:$T$139</definedName>
    <definedName name="Z_9901B018_B48D_49EF_997A_18AF380321AE_.wvu.FilterData" localSheetId="0" hidden="1">'Hoja1'!$A$7:$T$139</definedName>
    <definedName name="Z_AC9FD456_A8C9_4691_A519_F79173322750_.wvu.FilterData" localSheetId="0" hidden="1">'Hoja1'!$A$2:$P$137</definedName>
    <definedName name="Z_B34F8CE0_13BE_11DA_AA1F_00485481D881_.wvu.FilterData" localSheetId="0" hidden="1">'Hoja1'!$A$2:$P$137</definedName>
    <definedName name="Z_B34F8CE0_13BE_11DA_AA1F_00485481D881_.wvu.PrintTitles" localSheetId="0" hidden="1">'Hoja1'!$2:$10</definedName>
    <definedName name="Z_B8126FFC_D545_478C_BF33_D420272706B5_.wvu.FilterData" localSheetId="0" hidden="1">'Hoja1'!$A$7:$T$139</definedName>
    <definedName name="Z_B8126FFC_D545_478C_BF33_D420272706B5_.wvu.PrintTitles" localSheetId="0" hidden="1">'Hoja1'!$2:$10</definedName>
    <definedName name="Z_B8126FFC_D545_478C_BF33_D420272706B5_.wvu.Rows" localSheetId="0" hidden="1">'Hoja1'!$2:$5</definedName>
    <definedName name="Z_B87F105D_9170_4FEB_8E13_9F18D5EF7B71_.wvu.FilterData" localSheetId="0" hidden="1">'Hoja1'!$A$2:$P$137</definedName>
    <definedName name="Z_BF61B36A_EBDA_11DA_852E_00D009A7A6AC_.wvu.FilterData" localSheetId="0" hidden="1">'Hoja1'!$A$7:$U$139</definedName>
    <definedName name="Z_BF61B36A_EBDA_11DA_852E_00D009A7A6AC_.wvu.PrintTitles" localSheetId="0" hidden="1">'Hoja1'!$2:$10</definedName>
    <definedName name="Z_BFB32246_E217_4B4C_87A5_2DD1A11607D3_.wvu.FilterData" localSheetId="0" hidden="1">'Hoja1'!$A$2:$P$137</definedName>
    <definedName name="Z_CDA9EC3E_DF2B_4857_A8F3_906E31340AFA_.wvu.FilterData" localSheetId="0" hidden="1">'Hoja1'!$A$2:$P$137</definedName>
    <definedName name="Z_D053F8FC_13EB_4C87_9AD8_2E558023EEB3_.wvu.FilterData" localSheetId="0" hidden="1">'Hoja1'!$A$7:$T$139</definedName>
    <definedName name="Z_D053F8FC_13EB_4C87_9AD8_2E558023EEB3_.wvu.PrintArea" localSheetId="0" hidden="1">'Hoja1'!$A$2:$U$213</definedName>
    <definedName name="Z_D053F8FC_13EB_4C87_9AD8_2E558023EEB3_.wvu.PrintTitles" localSheetId="0" hidden="1">'Hoja1'!$2:$10</definedName>
    <definedName name="Z_D053F8FC_13EB_4C87_9AD8_2E558023EEB3_.wvu.Rows" localSheetId="0" hidden="1">'Hoja1'!$2:$5</definedName>
    <definedName name="Z_D6675640_8EF7_4BC5_BFE1_49A05831F527_.wvu.FilterData" localSheetId="0" hidden="1">'Hoja1'!$A$7:$T$139</definedName>
    <definedName name="Z_D6675640_8EF7_4BC5_BFE1_49A05831F527_.wvu.Rows" localSheetId="0" hidden="1">'Hoja1'!$2:$5</definedName>
    <definedName name="Z_E272C060_49F9_4944_B353_53D449C0DBD9_.wvu.FilterData" localSheetId="0" hidden="1">'Hoja1'!$A$2:$P$137</definedName>
    <definedName name="Z_E37E45F7_D614_4CE7_A791_F75E53FEA639_.wvu.FilterData" localSheetId="0" hidden="1">'Hoja1'!$A$2:$P$137</definedName>
    <definedName name="Z_E7A71340_1129_4449_AF9B_3B97DF9E41DF_.wvu.FilterData" localSheetId="0" hidden="1">'Hoja1'!$A$7:$U$139</definedName>
    <definedName name="Z_E877B4AC_7566_49AA_AED9_025E4B20CFF3_.wvu.FilterData" localSheetId="0" hidden="1">'Hoja1'!$A$2:$P$137</definedName>
    <definedName name="Z_E9FF1E4B_9457_4BB8_A6BB_56CEC13DEBCE_.wvu.FilterData" localSheetId="0" hidden="1">'Hoja1'!$A$2:$P$137</definedName>
    <definedName name="Z_E9FF1E4B_9457_4BB8_A6BB_56CEC13DEBCE_.wvu.PrintTitles" localSheetId="0" hidden="1">'Hoja1'!$2:$10</definedName>
    <definedName name="Z_F5C10759_2728_4A08_ACDE_0B85224D60EC_.wvu.FilterData" localSheetId="0" hidden="1">'Hoja1'!$A$2:$P$137</definedName>
    <definedName name="Z_F939D11E_7DCA_45FA_B457_6C2BB008DA79_.wvu.FilterData" localSheetId="0" hidden="1">'Hoja1'!$A$2:$P$137</definedName>
    <definedName name="Z_FAD28F63_7941_11DB_AD50_00485481F255_.wvu.FilterData" localSheetId="0" hidden="1">'Hoja1'!$A$7:$U$139</definedName>
    <definedName name="Z_FAD28F65_7941_11DB_AD50_00485481F255_.wvu.FilterData" localSheetId="0" hidden="1">'Hoja1'!$A$7:$U$139</definedName>
    <definedName name="Z_FB82B696_35CB_4C05_99E7_D741901AD6A3_.wvu.Cols" localSheetId="0" hidden="1">'Hoja1'!$U:$U</definedName>
    <definedName name="Z_FB82B696_35CB_4C05_99E7_D741901AD6A3_.wvu.FilterData" localSheetId="0" hidden="1">'Hoja1'!$A$2:$P$137</definedName>
    <definedName name="Z_FB82B696_35CB_4C05_99E7_D741901AD6A3_.wvu.PrintTitles" localSheetId="0" hidden="1">'Hoja1'!$2:$10</definedName>
    <definedName name="Z_FD6B5160_F7AC_4057_8215_9839D5FBFF87_.wvu.FilterData" localSheetId="0" hidden="1">'Hoja1'!$A$7:$U$139</definedName>
    <definedName name="Z_FD6B5160_F7AC_4057_8215_9839D5FBFF87_.wvu.PrintTitles" localSheetId="0" hidden="1">'Hoja1'!$2:$10</definedName>
  </definedNames>
  <calcPr fullCalcOnLoad="1"/>
</workbook>
</file>

<file path=xl/comments1.xml><?xml version="1.0" encoding="utf-8"?>
<comments xmlns="http://schemas.openxmlformats.org/spreadsheetml/2006/main">
  <authors>
    <author>MONICA MANRIQUE</author>
    <author>ceciliac</author>
  </authors>
  <commentList>
    <comment ref="D7" authorId="0">
      <text>
        <r>
          <rPr>
            <b/>
            <sz val="8"/>
            <rFont val="Tahoma"/>
            <family val="0"/>
          </rPr>
          <t xml:space="preserve">POSIBILIDAD DE OCURRENCIA DE AQUELLA SITUACIÓN QUE PUEDA ENTORPECER EL NORMAL DESARROLLO DE LAS FUNCIONES DE LA ENTIDAD Y LE IMPIDA EL LOGRO DE SUS OBJETIVOS
</t>
        </r>
        <r>
          <rPr>
            <sz val="8"/>
            <rFont val="Tahoma"/>
            <family val="0"/>
          </rPr>
          <t xml:space="preserve">
</t>
        </r>
      </text>
    </comment>
    <comment ref="I8" authorId="0">
      <text>
        <r>
          <rPr>
            <sz val="8"/>
            <rFont val="Tahoma"/>
            <family val="0"/>
          </rPr>
          <t xml:space="preserve">PARA LAS ANTERIORES ACCIONES 
</t>
        </r>
      </text>
    </comment>
    <comment ref="O6" authorId="1">
      <text>
        <r>
          <rPr>
            <b/>
            <sz val="8"/>
            <rFont val="Tahoma"/>
            <family val="0"/>
          </rPr>
          <t>ceciliac:</t>
        </r>
        <r>
          <rPr>
            <sz val="8"/>
            <rFont val="Tahoma"/>
            <family val="0"/>
          </rPr>
          <t xml:space="preserve">
CONTROL INTERNO</t>
        </r>
      </text>
    </comment>
    <comment ref="K6" authorId="1">
      <text>
        <r>
          <rPr>
            <b/>
            <sz val="8"/>
            <rFont val="Tahoma"/>
            <family val="0"/>
          </rPr>
          <t>ceciliac:</t>
        </r>
        <r>
          <rPr>
            <sz val="8"/>
            <rFont val="Tahoma"/>
            <family val="0"/>
          </rPr>
          <t xml:space="preserve">
RESPONSABLE DE CADA PROCESO</t>
        </r>
      </text>
    </comment>
  </commentList>
</comments>
</file>

<file path=xl/sharedStrings.xml><?xml version="1.0" encoding="utf-8"?>
<sst xmlns="http://schemas.openxmlformats.org/spreadsheetml/2006/main" count="786" uniqueCount="479">
  <si>
    <r>
      <t xml:space="preserve">1) LA OFICINA DE PLANEACION Y SISTEMAS DESARROLLO UN MANUAL ENCAMINADO A IMPLEMENTAR LAS POLITICAS ESTABLECIDAS EN LA RESOLUCION No. 173 / 2006. LOS TEMAS ESPECIFICOS TRATADOS SON: ELABORACION DE BACKUPS, COMPRESION Y DESCOMPRESIÓN DE ARCHIVOS Y UTILIZACION ADECUADA DE INTERNET. 2) ESTE MANUAL NO SE HA DIVULGADO A LOS USUARIOS DE LOS EQUPOS DE COMPUTO. 3) MEDIANTE OFICIOS DE FECHA OCT/06/2006 EL DELEGADO DE LA OPS INFORMA AL JEFE DE LA OFICINA DE PLANEACION Y SISTEMAS EL MANTENIMIENTO PREVENTIVO Y EL MONITOREO DEL USO DE INTERNET A LOS EQUIPOS DE LA DIVISION DE SERVICIOS ASISTENCIALES Y COORDINACION DE AFILIACIONES Y COMPENSACION. </t>
    </r>
    <r>
      <rPr>
        <b/>
        <sz val="40"/>
        <rFont val="Arial"/>
        <family val="2"/>
      </rPr>
      <t>4) SE RECOMIENDA A LA OFICINA DE PLANEACION Y SISTEMAS PROGRAMAR Y LLEVAR A CABO JORNADAS DE CAPACITACION DIVULGANDO Y EXPLICANDO LA INFORMACION CONTENIDA EN EL MANUAL. 5) CONTINUA SEGUIMIENTO A LAS ACTIVIDADES PARA EL PRIMER SEM / 2007.</t>
    </r>
  </si>
  <si>
    <r>
      <t>1) SE RECOMIENDA ACTUALIZAR Y MODIFICAR LOS PROCEDIMIENTOS RELACIONADOS ANTES DE JULIO 31/2007, FECHA EN LA CUAL SE VENCE EL PLAZO PARA MODIFICAR Y ACTUALIZAR LOS PROCEDIMIENTOS SEGUN HALLAZGO No. 1 DEL PLAN DE MEJORAMIENTO CGR CUENTA 2005.</t>
    </r>
    <r>
      <rPr>
        <b/>
        <sz val="40"/>
        <rFont val="Arial"/>
        <family val="2"/>
      </rPr>
      <t xml:space="preserve"> 2) CONTINUA ESTA ACTIVIDAD PENDIENTE Y SE REALIZARA SEGUIMIENTO EN EL I SEM/2007.</t>
    </r>
  </si>
  <si>
    <r>
      <t xml:space="preserve">1) SE EFECTUO CAPACITACION DE LA FIRMA XENCO S.A. EN OCT / 20 / 2006 A VEINTE (20) FUNCIONARIOS DE LA ENTIDAD EN LA MANIPULACION DEL SOFTWARE SAFIX - MODULOS DE CONTABILIDAD, PRESUPUESTO Y NOMINA DESARROLLANDO LAS SIGUIENTES ACTIVIDADES: a) GENERACION DE CUENTAS RECIPROCAS, b) CATALOGO DE CUENTAS, c) MANEJO DE ARCHIVOS PLANOS, d) MANEJO DE PAC POR EL MODULO DE PRESUPUESTO. </t>
    </r>
    <r>
      <rPr>
        <b/>
        <sz val="40"/>
        <rFont val="Arial"/>
        <family val="2"/>
      </rPr>
      <t>2) SE RECOMIENDA CONTINUAR CON LAS CAPACITACIONES DEL SOFTWARE SAFIX A LOS USUARIOS DE LOS MODULOS EN USO E INCLUIR ESTA NECESIDAD EN EL NUEVO CONTRATO QUE SE SUSCRIBA CON LA FIRMA XENCO S.A. PARA LA VIGENCIA 2007. 3) SE REALIZARA SEGUIMIENTO A LAS ACTIVIDADES PARA EL PRIMER SEM / 2007.</t>
    </r>
  </si>
  <si>
    <r>
      <t xml:space="preserve">1) SEGÚN LO MANIFESTADO POR LA OFICINA DE PLANEACION Y SISTEMAS, EL ESTUDIO REALIZADO PARA ACCEDER AL CANAL DEDICADO EN LAS DIVISIONES Y PUERTOS DEL FONDO, PRESENTADO EN JUN / 13 / 2006 NO HA SIDO POSIBLE IMPLEMENTARLO POR LA FALTA DE RECURSOS DISPONIBLES. </t>
    </r>
    <r>
      <rPr>
        <b/>
        <sz val="40"/>
        <rFont val="Arial"/>
        <family val="2"/>
      </rPr>
      <t>2) SE RECOMIENDA TENER EN CUENTA ESTE REQUERIMIENTO EN LA PRESENTE VIGENCIA. 3) CONTINUA SEGUIMIENTO PARA EL PRIMER SEM / 2007.</t>
    </r>
  </si>
  <si>
    <r>
      <t xml:space="preserve">1) MEDIANTE DSAD - 1042 DE OCT/23/2006 EL JEFE DE LA DIVISION ADMINISTRATIVA  INFORMA A LA DIRECCION GENERAL LA UBICACIÓN DEL EQUIPO RODANTE EN (465) Y LA NECESIDAD DE CUSTODIARLO, CONSIDERANDO PERTINENTE PARA EL CONTROL Y VIGILANCIA LAS ASOCIACIONES DE PENSIONADOS. MEDIANTE DSAD - 1074 DE OCT/30/2006 SE SOLICITA LA CONSECUCIÓN DE RECURSOS A LA OFICINA DE PLANEACION Y SISTEMAS PARA CUSTODIAR ESTE EQUIPO RODANTE. SE REQUIEREN NUEVE (9) PUESTOS DE VIGILANCIA UBICADOS EN: BARRANCABERMEJA, CALI, CIENAGA, SANTA MARTA, LA DORADA, GRECIA, FLANDES. EL COSTO ESTIMADO ES DE ($444,485,908) POR EL TERMINO DE 12 MESES. ANEXO A ESTO SE ESTIMA EL AMPARO DE TODO EL EQUIPO FERREO CON UNA POLIZA DE SEGURO  (EQUIPO TRACTIVO Y RODANTE) POR VALOR DE ($120,000,000) POR EL TERMINO DE UN (1) AÑO. </t>
    </r>
    <r>
      <rPr>
        <b/>
        <sz val="40"/>
        <rFont val="Arial"/>
        <family val="2"/>
      </rPr>
      <t>2) SE RECOMIENDA CONTINUAR CON LAS ACCIONES EN EL PRIMER SEM / 2007 PARA ALCANZAR EL CUMPLIMIENTO DE LAS ACTIVIDADES.</t>
    </r>
  </si>
  <si>
    <t>1) MEDIANTE DSAD - 1087 DE NOV/03/2006 LA DIVISION ADMINISTRATIVA PRESENTA A LA DIRECCION GENERAL PROGRAMACION DE VISITAS PARA INSPECCIONAR EL EQUIPO RODANTE DISPONIBLE QUE ADMINISTRA. SEGÚN EL CRONOGRAMA: a) PARA EL PRIMER TRIMESTRE SE VISITARIA EL  60,87% DEL EQUIPO RODANTE UBICADO EN SANTA MARTA Y CIENAGA. b) PARA EL SEGUNDO TRIMESTRE SE VISITARIA EL 33,64% DE L EQUIPO RODANTE UBICADO EN BARRANCABERMEJA, GRECIA Y MEXICO.</t>
  </si>
  <si>
    <t>NO SE HA ACTUALIZADO Y MODIFICADO EL PROCEDIMIENTO 06010101 "CORRESPONDENCIA RECIBIDA EXTERNA". EN EL PRIMER SEMESTRE DE 2007 SE SOLICITARA LA MODIFICACION Y ACTUALIZACION DEL PROCEDIMIENTIO AL COMITÉ DE ACTUALIZACION DE PROCESOS Y PROCEDIMIENTOS.</t>
  </si>
  <si>
    <t>NUMERO DE INCAPACIDADES INADECUADAS/ NUMERO DE INCAPACIDADES GENERADAS</t>
  </si>
  <si>
    <t>MONITOREO</t>
  </si>
  <si>
    <t>DEPENDENCIA/MACROPROCESO</t>
  </si>
  <si>
    <t>AVANCE SEGÚN INDICADOR</t>
  </si>
  <si>
    <t>OBSERVACIONES</t>
  </si>
  <si>
    <t>NUEVO NIVEL DEL RIESGO: ALTO - MEDIO - BAJO</t>
  </si>
  <si>
    <t xml:space="preserve">PROCEDIMIENTO DISEÑADO, DIVULGADO Y ACTUALIZADO EN EL SIP. </t>
  </si>
  <si>
    <t>REVISAR SI DENTRO DE LOS PROCEDIMIENTOS A SU CARGO TIENE INCLUIDO LO RELACIONADO CON LA GENERACIÓN EN LOS FUNCIONARIOS UNA CULTURA PARA EL BUEN USO DE LOS EQUIPOS DE CÓMPUTO  E INCLUIR LA APLICACIÓN DE LAS POLÍTICAS QUE FUERON ADOPTADAS DURANTE EL AÑO 2006. SE RECOMIENDA INCLUIR LA ACTIVIDAD COMO PERMANENTE EN EL PROCEDIMIENTO RELACIONADO CON ESTA.</t>
  </si>
  <si>
    <t>SE REALIZO UN INVENTARIO GENERAL DE LAS CUENTAS PERSONALES DURANTE EL MES DE DICIEMBRE DE 2006. SE REALIZARON CINCO (5) CHEQUEOS SELECTIVOS DE LAS CUENTAS PERSONALES DE SERVICIOS ASISTENCIALES, BIENESTAR PUERTOS, COPASO, COORDINACION DE AFILIACIONES, SECRETARIA GENERAL.</t>
  </si>
  <si>
    <t>SE ESTA ACTUALIZANDO LA BASE DE DATOS  ALOJADA  EN  LA INTRANET DE LA ENTIDAD,  LINK GESTION ADMINISTRATIVA EN EL PRIMER SEMESTRE DE 2007</t>
  </si>
  <si>
    <t>CONTINUAR CON LAS ACTIVIDADES: 1) CONFIRMACION DE LOS INFORMES DE INCUMPLIMIENTO REPORTADOS POR LOS USUARIOS DIRECTAMENTE CON LOS PRESTADORES. 2) VERIFICACIÓN DE LOS IMCUMPLIMIENTOS DIRECTAMENTE SOBRE LOS DOCUMENTOS SOPORTES DE LOS MISMOS.</t>
  </si>
  <si>
    <t xml:space="preserve">VERIFICAR LA APLICACIÓN DE LAS ACTIVIDADES SEÑALADAS EN EL PROCEDIMIENTO 01020206  "AUDITORIA MEDICA DE PUNTOS DE ATENCION"  </t>
  </si>
  <si>
    <t>1) GARANTIZAR EL CUMPLIMIENTO DE LA CIRCULAR DG-0645 DEL FPS FCN. 2) MODIFICAR Y ACTUALIZAR EL PROCEDIMIENTO 01020206 "AUDITORIA MEDICA DE PUNTOS DE ATENCION".</t>
  </si>
  <si>
    <t>VERIFICAR LA APLICACIÓN DE LAS ACTIVIDADES SEÑALADAS EN EL PROCEDIMIENTO  01020505 "RIPS REGISTROS DE PRESTACION DE SERVICIOS DE SALUD"</t>
  </si>
  <si>
    <t>MODIFICAR Y  ACTUALIZAR EL PROCEDIMIENTO 01010202 "CAMBIO DE DATOS"  CON LA NUEVA ACTIVIDAD "ENVIAR OFICIO DE INCONSISTENCIA AL ENCARGADO DE LA BASE DE DATOS".</t>
  </si>
  <si>
    <t>MODIFICAR Y  ACTUALIZAR EL PROCEDIMIENTO 0304013 "SUSTITUCION PENSIONAL A HEREDEROS"  INCLUYENDO LA NUEVA ACTIVIDAD "INCLUIR EN LOS SOPORTES PARA EL RECONOCIMIENTO DE LA PENSIÓN COPIA DEL COMPROBANTE DE PAGO, CON EL PROPÓSITO DE QUE QUIEN PROYECTA EL ACTO ADMINISTRATIVO COMO QUIEN VERIFICA TENGA EL SOPORTE PARA DETERMINAR EL VALOR CORRECTO A PAGAR".</t>
  </si>
  <si>
    <t>ANALIZAR E INCLUIR LOS CONTROLES DENTRO DE LOS PROCEDIMIENTOS RESPECTIVOS.</t>
  </si>
  <si>
    <t>EQUIVOCACIONES POR VALIDACIONES INCOMPLETAS</t>
  </si>
  <si>
    <t>ACCESOS NO AUTORIZADOS</t>
  </si>
  <si>
    <t xml:space="preserve">NUMERO DE INCAPACIDADES TRANSCRITAS CORRECTAMENTE / NUMERO DE INCAPACIDADES TRANSCRITAS </t>
  </si>
  <si>
    <t>TÉCNICO ADMINISTRATIVO - AUXILIAR ADMINISTRATIVO</t>
  </si>
  <si>
    <t xml:space="preserve">NOVEDADES DIGITADAS  /  NOVEDADES REPORTADAS </t>
  </si>
  <si>
    <t>ERRORES DE DIGITACIÓN EN BASE DE DATOS</t>
  </si>
  <si>
    <t xml:space="preserve">CONSOLIDAR UN CRONOGRAMA PARA LA PREPARACIÓN  DE TODOS LOS INFORMES QUE DEBE PRESENTAR  LA ENTIDAD A LOS DIFERENTES ENTES DE CONTROL  DE TAL MANERA QUE SE ESTABLEZCAN PLAZOS MÁXIMOS PARA LA ENTREGA DE ESTOS A QUIENES TENGAN QUE REVISARLOS Y APROBARLOS, COMO MEDIDA PREVIA DE CONTROL. </t>
  </si>
  <si>
    <t xml:space="preserve">REPORTAR A LA DIVISIÓN DE PERSONAL LA NECESIDAD DE BRINDAR CAPACITACIÓN EN EL TEMA DE "PLANEACIÓN ESTRATÉGICA E INDICADORES DE GESTIÓN" A TODO EL GRUPO DE JEFES DE LA ENTIDAD. </t>
  </si>
  <si>
    <t>ESTABLECER UNA METODOLOGÍA ÚNICA PARA EL REPORTE DE ESTE INFORME DE GESTIÓN Y DARLA A CONOCER A LOS RESPONSABLES DE CADA ÁREA INCLUIDA LA GESTIÓN DE CONTROL INTERNO.</t>
  </si>
  <si>
    <t>PÉRDIDA O ALTERACIÓN DE DOCUMENTOS DEL ARCHIVO CENTRAL</t>
  </si>
  <si>
    <t>No. DE DOCUMENTOS CON RADICADO ILEGAL / No. TOTAL DE DOCUMENTOS RADICADOS DENTRO DEL PERIODO INFORMADO</t>
  </si>
  <si>
    <t xml:space="preserve"> No. DE NOVEDADES DIGITADAS CON INCONSISTENCIAS/No. TOTAL DE NOVEDADES DIGITADAS EN EL MES.</t>
  </si>
  <si>
    <t xml:space="preserve">CONTROL PAGOS DEPENDIENTES NO COMPENSADOS </t>
  </si>
  <si>
    <t>BAJO</t>
  </si>
  <si>
    <t>VALOR U.P.C. USUARIOS COMPENSADOS / VALOR RECAUDADO POR EL PERIODO CORRESPONDIENTE</t>
  </si>
  <si>
    <t xml:space="preserve">FALENCIA EN LA DISTRIBUCIÓN DE LA COTIZACIÓN DE LOS SUSTITUTOS DE PUERTOS </t>
  </si>
  <si>
    <t xml:space="preserve">OMITIR LAS DEDUCCIONES DE LEY </t>
  </si>
  <si>
    <t xml:space="preserve">DIVISIÓN DE PERSONAL             </t>
  </si>
  <si>
    <t>No. DE INCONSISTENCIAS ENCONTRADAS POR EL JEFE DE LA DIVISIÓN AL MOMENTO DE REVISAR INFORMES DE LOS INTERVENTORES.</t>
  </si>
  <si>
    <t>PRESENCIA DE VIRUS EN LOS EQUIPOS DE COMPUTO</t>
  </si>
  <si>
    <t>FUNCIONARIOS DE SISTEMAS</t>
  </si>
  <si>
    <t>BIENES MUEBLES / SECRETARÍA GENERAL / DIVISIÓN ADMINISTRATIVA</t>
  </si>
  <si>
    <t>SERVICIOS GENERALES: SECRETARÍA GENERAL / DIVISIÓN ADMINISTRATIVA</t>
  </si>
  <si>
    <t>RECURSOS HUMANOS: SECRETARÍA GENERAL  / DIVISIÓN DE PERSONAL</t>
  </si>
  <si>
    <t>SUBDIRECCIÓN DE PRESTACIONES SOCIALES / SERVICIOS ASISTENCIALES</t>
  </si>
  <si>
    <t>SUBDIRECCIÓN DE PRESTACIONES SOCIALES / PRESTACIONES ECONÓMICAS</t>
  </si>
  <si>
    <t xml:space="preserve">SUBDIRECCIÓN FINANCIERA / CARTERA </t>
  </si>
  <si>
    <t>REPUBLICA DE COLOMBIA</t>
  </si>
  <si>
    <t>SUBDIRECCIÓN FINANCIERA / CONTABILIDAD</t>
  </si>
  <si>
    <t>No. DE CUENTAS ACTUALIZADAS / No. TRASLADOS O RETIROS REALIZADOS</t>
  </si>
  <si>
    <t>No. TOTAL DE CUENTAS FORMULADAS / No. TOTAL DE CUENTAS A COBRAR</t>
  </si>
  <si>
    <t xml:space="preserve">A) PRESTACIONES ECONÓMICAS: DE ACUERDO AL SEGUIMIENTO REALIZADO SE OBSERVÓ QUE EXISTEN ELEMENTOS A CARGO DE OTROS FUNCIONARIOS POR TRASLADO INTERNO EN EL ÁREA, PERO NO SE COMUNICA OPORTUNAMENTE AL 100% LA ROTACIÓN DE PUESTOS A LA DIVISIÓN DE SERVICIOS ADMINISTRATIVOS. </t>
  </si>
  <si>
    <t xml:space="preserve">B) SECRETARIA GENERAL: DE ACUERDO AL SEGUIMIENTO REALIZADO EN LA OFICINA DE ATENCIÓN AL USUARIO SE PUDO EVIDENCIAR QUE LA OFICINA ABIERTA (PANELES, REPISAS, SUPERFICIES, COSTADOS, ARCHIVADORES) NO ESTÁN EN LOS INVENTARIOS DEL FONDO POR CUANTO, SEGÚN LO MANIFESTADO POR EL FUNCIONARIO OMAR FORERO, ESTA PENDIENTE EFECTUAR INGRESO DE ESTOS ELEMENTOS DEVOLUTIVOS AL ALMACÉN GENERAL Y EN CONSECUENCIA REALIZAR LOS CARGOS A LAS CUENTAS PERSONALES DE LOS FUNCIONARIOS QUE UTILIZAN LOS ELEMENTOS RESPECTIVOS. </t>
  </si>
  <si>
    <t>C) BIENESTAR PUERTOS: DE ACUERDO AL INVENTARIO FÍSICO ADELANTADO LOS ELEMENTOS DE ESTA ÁREA ASIGNADOS A LOS FUNCIONARIOS, CORRESPONDEN.</t>
  </si>
  <si>
    <t>ESTE INDICADOR EVALÙA LA CONSISTENCIA DE LOS DATOS EN LOS INFORMES DE AUDITORÌA GENERADOS POR LOS MÈDICOS ESPECIALISTAS Y AUDITORES EN CUMPLIMIENTO DE SUS LABORES.  DURANTE EL SEGUNDO SEMESTRE DE 2006 SE PRESENTARON 14 INFORMES CON ERRORES DE  18 REMITIDOS.</t>
  </si>
  <si>
    <t>SE CELEBRO CONTRATO DE PRESTACION DE SERVICO PROFESIONALES No.078/2006 PARA IMPLEMENTAR  LA JURISDICCION COACTIVA PARA CUOTAS PARTES PENSIONALES</t>
  </si>
  <si>
    <t>No DE INTERFASES REPORTADAS EXTEMPORÁNEAMENTE/No TOTAL DE INTERFASES REPORTADAS EN UN MES .</t>
  </si>
  <si>
    <t>NUEVO RIESGO</t>
  </si>
  <si>
    <t>SI</t>
  </si>
  <si>
    <t>NO</t>
  </si>
  <si>
    <t>NO APLICA PARA EL PERIODO MONITOREADO</t>
  </si>
  <si>
    <t>JEFE OFICINA JURÍDICA , JEFE OFICINA DE PLANEACIÓN Y SISTEMAS</t>
  </si>
  <si>
    <t>MAL USO DEL SOFTWARE</t>
  </si>
  <si>
    <t>INDETERMINADO</t>
  </si>
  <si>
    <t>No. CHEQUEOS SORPRESIVOS ADELANTADOS</t>
  </si>
  <si>
    <t>INADECUADA LIQUIDACIÓN DE LA NÓMINA DE EMPLEADOS. O FALTA DE OPORTUNIDAD EN LA APLICACIÓN DE NOVEDADES DE PERSONAL.....</t>
  </si>
  <si>
    <t>DEBE CONTINUAR SU MANEJO HASTA CULMINAR LAS ACTIVIDADES PROPUESTAS</t>
  </si>
  <si>
    <t>DEBE CONTINUAR PARA EFECTO DE SEGUIMIENTOS</t>
  </si>
  <si>
    <t>DEBE CONTINUAR HASTA QUE SE DE CUMPLIMIENTO A LAS ACCIONES PLANTEADAS</t>
  </si>
  <si>
    <t>CONTINÚA PARA EFECTOS DEL SEGUIMIENTO DE LOS RESULTADOS DEL INDICADOR</t>
  </si>
  <si>
    <t>AFECTAR RUBROS QUE NO CORRESPONDEN CON EL OBJETO DEL GASTO</t>
  </si>
  <si>
    <r>
      <t xml:space="preserve">INCLUIR EN EL PROCEDIMIENTO DEL SIP: </t>
    </r>
    <r>
      <rPr>
        <b/>
        <i/>
        <sz val="40"/>
        <color indexed="8"/>
        <rFont val="Arial"/>
        <family val="2"/>
      </rPr>
      <t xml:space="preserve">ENVÍO DE DOCUMENTOS AL ARCHIVO CENTRAL, COMO ACTIVIDAD PERMENENTE, </t>
    </r>
    <r>
      <rPr>
        <sz val="40"/>
        <color indexed="8"/>
        <rFont val="Arial"/>
        <family val="2"/>
      </rPr>
      <t>EL CONTROL QUE IMPLEMENTÓ LA SECRETARÍA GENERAL PARA CONTROLAR EL RIESGO DE ALTERACIÓN DE LOS DOCUMENTOS EN EL MOMENTO EN QUE SE PRESTEN,  EL CUAL CONSISTE EN  COLOCAR UN SELLO CON EL VISTO BUENO DEL FUNCIONARIO ENCARGADO DEL ARCHIVO EN CADA UNO DE LOS FOLIOS QUE SON REMITIDOS AL ARCHIVO POR PARTE DE LAS DIFERENTES DEPENDENCIAS DE LA ENTIDAD.</t>
    </r>
  </si>
  <si>
    <r>
      <t>ACTUALIZAR EL PROCEDIMIENTO DE INTERVENTORÍA -</t>
    </r>
    <r>
      <rPr>
        <sz val="40"/>
        <color indexed="56"/>
        <rFont val="Arial"/>
        <family val="2"/>
      </rPr>
      <t>SIP</t>
    </r>
  </si>
  <si>
    <t>FALTA DE INTERVENCIÓN DE LA OFICINA DE PLANEACIÓN Y SISTEMAS EN LOS PROGRAMAS Y MECANISMOS DE PARTICIPACIÓN CIUDADANA EN EL CONTROL SOCIAL.</t>
  </si>
  <si>
    <t>DEBE CONTINUAR HASTA QUE SE DE CUMPLIMIENTO A LAS ACCIONES PLANTEADAS.</t>
  </si>
  <si>
    <t>CRONOGRAMA  2006</t>
  </si>
  <si>
    <t>SECRETARIA GENERAL / OMAR ORTEGÓN</t>
  </si>
  <si>
    <t>DEMORA EN LA ENTREGA DE LA INFORMACIÓN, PARA PUBLICAR EN LA PAGINA WEB</t>
  </si>
  <si>
    <t>Consolidó: Grupo de Trabajo de Control Interno</t>
  </si>
  <si>
    <t xml:space="preserve"> No. DE CUENTAS CON OMISIÓN DE DESCUENTOS DE LEY / No. TOTAL DE CUENTAS TRAMITADAS.</t>
  </si>
  <si>
    <t>FALTA DE OBJETIVIDAD EN LA EVALUACIÓN DEL DESEMPEÑO, APLICACIÓN INADECUADA DE LA METODOLOGÍA POR PARTE DE LOS EVALUADORES DEL DESEMPEÑO.</t>
  </si>
  <si>
    <t>DESACTUALIZACIÓN DE LA BASE DE DATOS DE  LAS CUENTAS PERSONALES DE LOS FUNCIONARIOS DEL FONDO PASIVO.</t>
  </si>
  <si>
    <t>COORDINADORA DE AFILIACIONES Y COMPENSACIÓN / DIVISIÓN DE CONTABILIDAD / DIVISIÓN DE TESORERÍA / OFICINA DE PLANEACIÓN Y SISTEMAS / COMITÉ DE MEJORAMIENTO DE PROCESOS Y PROCEDIMIENTOS</t>
  </si>
  <si>
    <t>COORDINADORA DE AFILIACIONES Y COMPENSACIÓN  / OFICINA DE PLANEACIÓN Y SISTEMAS / COMITÉ DE MEJORAMIENTO DE PROCESOS Y PROCEDIMIENTOS</t>
  </si>
  <si>
    <t>JEFE DIVISIÓN PRESTACIONES ECONÓMICAS / OFICINA DE PLANEACIÓN Y SISTEMAS / COMITÉ DE MEJORAMIENTO DE PROCESOS Y PROCEDIMIENTOS</t>
  </si>
  <si>
    <t xml:space="preserve">VERIFICAR EN EL CUADRO - CONTROL DE PAGOS-EXCEL </t>
  </si>
  <si>
    <t>REVISIAR LIQUIDACION DE CUENTA POR PARTE DE CONTABILIDAD.</t>
  </si>
  <si>
    <t>VERIFICAR SI ESTOS CONTROLES ESTÁN INCLUIDOS EN EL PROCEDIMIENTO APROBADO EN EL SIP, SI NO ESTÁN INCLUIRLOS</t>
  </si>
  <si>
    <t>SUBDIRECTOR FINANCIERO, JEFE DIVISIÓN DE TESORERÍA, JEFE DIVISIÓN DE CONTABILIDAD</t>
  </si>
  <si>
    <r>
      <t>1) DE LAS CINCUENTA Y OCHO (58) INCAPACIDADES GENERADAS POR LOS MEDICOS TRATANTES, UNA (1) INCAPACIDAD FUE DEVUELTA POR INCONSISTENCIA EN LA INFORMACION. 2) SE REVISO LA INCONSISTENCIA EN REUNION CELEBRADA EL DIA 10 DE JULIO DE 2007 EN LA CIUDAD DE CARTAGENA DEJANDO CONSTANCIA MEDIANTE ACTA RESPECTIVA.</t>
    </r>
    <r>
      <rPr>
        <b/>
        <sz val="40"/>
        <rFont val="Arial"/>
        <family val="2"/>
      </rPr>
      <t xml:space="preserve"> 3) CONTINUA ESTA ACTIVIDAD PARA SEGUIMIENTO EN EL I SEM/2007.</t>
    </r>
  </si>
  <si>
    <r>
      <t xml:space="preserve">1) SE TRANSCRIBIERON CINCUENTA Y DOS (52) INCAPACIDADES CORRECTAMENTE DE LAS CINCUENTAS Y NUEVE (59) PRESENTADAS EN TOTAL DURANTE EL SEGUNDO SEMESTRE DE 2006. 2) LAS SIETE (7) INCAPACIDADES TRANSCRITAS ERRONEAMENTE FUERON POR CAUSA DE ERRORES EN EL MAL DILIGENCIAMIENTO. ESTAS INCAPACIDADES FUERON TRANSCRITAS POR EL MEDICO AUDITOR DE BUENAVENTURA. </t>
    </r>
    <r>
      <rPr>
        <b/>
        <sz val="40"/>
        <rFont val="Arial"/>
        <family val="2"/>
      </rPr>
      <t>3) CONTINUA ESTA ACTIVIDAD PARA SEGUIMIENTO EN EL I SEM/2007.</t>
    </r>
  </si>
  <si>
    <r>
      <t xml:space="preserve">1) DURANTE EL SEGUNDO SEMESTRE DE 2006 SE EXPIDIERON CINCUENTA Y TRES (53) CERTIFICACIONES. 2) NO SE CORRIGIO NINGUNA CERTIFICACION EXPEDIDA. </t>
    </r>
    <r>
      <rPr>
        <b/>
        <sz val="40"/>
        <rFont val="Arial"/>
        <family val="2"/>
      </rPr>
      <t>3) CONTINUA ESTA ACTIVIDAD PARA SEGUIMIENTO EN EL I SEM/2007.</t>
    </r>
  </si>
  <si>
    <r>
      <t xml:space="preserve">1) PARA EL SEGUNDO SEMESTRE DE 2006 SE EXPIDIERON DIECIOCHO (18) INFORMES DE AUDITORIA; DOS (2) INFORMES TRIMESTRALES POR LOS NUEVE (9) COORDINADORES Y AUDITORES MEDICOS. 2) REQUIRIERON CORRECCION POR LA JEFE DE LA DIVISION MEDICA CATORCE (14) DE ESTOS. </t>
    </r>
    <r>
      <rPr>
        <b/>
        <sz val="40"/>
        <rFont val="Arial"/>
        <family val="2"/>
      </rPr>
      <t>3) SE RECOMIENDA CONTINUAR CON LAS ACTIVIDADES DE SEGUIMIENTO Y CONTROL PARA EL I SEM/2007.</t>
    </r>
  </si>
  <si>
    <r>
      <t xml:space="preserve">1) DURANTE EL SEGUNDO SEMESTRE DE 2006 SE REALIZO REVISIÒN  DE PARÀMETROS DE INDICADORES DEL MANUAL DE GARANTÌA DE CALIDAD. SE EVIDENCIO LA ACTIVIDAD MEDIANTE ACTA SUSCRITA POR LOS ASISTENTES A LA SESIÓN. </t>
    </r>
    <r>
      <rPr>
        <b/>
        <sz val="40"/>
        <rFont val="Arial"/>
        <family val="2"/>
      </rPr>
      <t>2) LA JEFE DE LA DIVISION DE SERVICIOS ASISTENCIALES RECOMIENDA QUE ESTE RIESGO SEA UNIFICADO CON EL ANTERIOR RIESGO, DEJANDO UNO SOLO INDICADOR QUE EVALÙE LOS DOS ASPECTOS DE LA CONSISTENCIA DE LOS DATOS DE LOS INFORMES DE AUDITORÌA. 3) SE RECOMIENDA CONTINUAR CON LAS ACTIVIDADES DE SEGUIMIENTO Y CONTROL PARA EL I SEM/2007.</t>
    </r>
  </si>
  <si>
    <r>
      <t xml:space="preserve">1) NO SE EFECTUO MONITOREO DE ESTAS ACTIVIDADES POR CUANTO LA COORDINACION DE AFILIACIONES Y COMPENSACION NO REPORTO AUTOEVALUACION.  2) CONTINUAN SEGUIMIENTO A LAS ACCIONES PENDIENTES PARA EL PRIMER SEM / 2007. </t>
    </r>
    <r>
      <rPr>
        <b/>
        <sz val="40"/>
        <rFont val="Arial"/>
        <family val="2"/>
      </rPr>
      <t>A) ANALIZAR NUEVAMENTE EL PROCEDIMIENTO, INTRODUCIR LOS CAMBIOS RESPECTIVOS Y SOLICITAR LA MODIFICACIÓN EN EL SIP.</t>
    </r>
  </si>
  <si>
    <t>1) PRESENTAR ESTUDIO PARA LA  INSTALACIÓN DE LA LÍNEA DEDICADA EN CADA UNA DE LAS CIUDADES DONDE TIENE OFICINA EL FPS, EL CUAL DEBE INCLUIR LA JUSTIFICACIÓN Y REQUERIMIENTOS ESPECÍFICOS PARA CADA CIUDAD TENIENDO EN CUENTA LA SITUACIÓN ACTUAL DE CADA UNA DE ÉSTAS, ADEMÁS EN LAS CONCLUSIONES DEBE DESCRIBIR SI ES VIABLE O NO SU INSTALACIÓN DESDE EL PUNTO DE VISTA TÉCNICO. 2) DETERMINAR SI SE CONTRATA O POR EL CONTRARIO QUE OTRA ACTIVIDAD SE PROPONE Y APLICA.</t>
  </si>
  <si>
    <t>LILIANA GARCIA</t>
  </si>
  <si>
    <t>REVISAR LA OPCIÓN DE CONSULTA QUE ESTÁ DISPUESTA EN LA PÁGINA INTRANET PORQUE NO EN TODOS LOS CASOS ESTÁ MOSTRANDO EL TOTAL DE LOS ELEMENTOS DE LA CUENTA PERSONAL.</t>
  </si>
  <si>
    <t>EN EL SEGUNDO SEMESTRE DE 2006 SE HIZO VERIFICACION OCULAR POR PARTE DEL JEFE DE LA DIVISION ADMINISTRATIVA Y SE LES DIJO PERSONALMENTE PARA QUE LA VIGILANCIA REALICE LA INSPECCION DE LOS BOLSOS A LA ENTRADA Y SALIDA DE LA ENTIDAD. ADEMAS  EN EL VIDRIO DE LA PUERTA DE INGRESO A LA ENTIDAD EXISTE UN AVISO DONDE SE LES INFORMA A LOS FUNCIONARIOS DEL FONDO Y A LOS VISITANTES QUE TODO PAQUETE QUE INGRESE O SEA RETIRADO DE LA ENTIDAD SERA REVISADO POR LA VIGILANCIA.</t>
  </si>
  <si>
    <t>1) DEFINIR EL PROCEDIMIENTO ESTÁNDAR QUE INCLUYA LA PERIODICIDAD, TIPO DE INFORMACIÓN A CONSERVAR, MEDIO DE CONSERVACIÓN Y LUGAR DE CONSERVACIÓN. 2) REVISAR EL 70% PENDIENTE POR CUMPLIR PARA EL SEGUNDO SEMESTRE DE 2006. 3) INCLUIR LAS ACTIVIDADES COMO PERMANENTES EN EL SIP DENTRO DEL PROCESO RESPECTIVO.</t>
  </si>
  <si>
    <t>SOLICITAR A LA DIVISIÓN ADMINISTRATIVA EL SUMINISTRO DE UNA CAJA DE SEGURIDAD PARA CONSERVAR LA SEGUNDA COPIA DE SEGURIDAD EN EL ARCHIVO GENERAL.</t>
  </si>
  <si>
    <t>No. DE COPIAS DE SEGURIDAD  EFECTUADAS</t>
  </si>
  <si>
    <t>CONTINUAR CON LAS ACTIVIDADES DISEÑADAS: 1) DEFINIR QUÉ TIPO DE INFORMACIÓN ES LA QUE DEBE CONSERVARSE EN COPIA DE SEGURIDAD DENTRO DE LA DIVISIÓN DE CONTABILIDAD, ASÍ COMO TAMBIÉN SOLICITARLES QUE CUANDO OBSERVEN FALLAS EN EL FUNCIONAMIENTO DE LOS EQUIPOS DE CÓMPUTO A SU CARGO DEBEN REPORTARLO DE INMEDIATO A PLANEACIÓN Y SISTEMAS POR CUANTO ESTO PUEDE OCASIONAR PÉRDIDA DE LA INFORMACIÓN.</t>
  </si>
  <si>
    <t xml:space="preserve">LA ENTIDAD PROFIRIÓ LA RESOLUCIÓN NO. 231 DE FEBRERO 15 DE 2007, POR MEDIO DE LA CUAL SE ADOPTA AL INTERIOR DEL FONDO DE PASIVO SOCIAL DE FERROCARRILES NACIONALES DE COLOMBIA EL MANUAL DE PROCEDIMIENTO DE COBRO COACTIVO, SE ASIGNAN UNAS FUNCIONES Y SE DICTAN OTRAS DISPOSICIONES”. EN DICHA RESOLUCIÓN SE SEÑALA ENTRE OTROS ASPECTOS, LA ETAPA Y PROCESOS DEL COBRO COACTIVO, LA DEPENDENCIA EJECUTORA, LAS FUNCIONES DE LA OFICINA EJECUTORA, </t>
  </si>
  <si>
    <r>
      <t xml:space="preserve">LAS FUNCIONES DEL COORDINADOR DEL GRUPO INTERNO DE TRABAJO ENCARGADO DE ADELANTAR EL COBRO COACTIVO, LAS FUNCIONES DE LOS ABOGADOS SUSTANCIADORES, Y EJECUTORES DE LA DEPENDENCIA EJECUTORA DEL COBRO COACTIVO, LAS FUNCIONES DE LA SECRETARIA DEL GRUPO INTERNO, PROCEDIMIENTOS GENERALES PARA LA NOTIFICACIÓN, FORMAS DE NOTIFICACIÓN. </t>
    </r>
    <r>
      <rPr>
        <b/>
        <sz val="40"/>
        <rFont val="Arial"/>
        <family val="2"/>
      </rPr>
      <t>2) CONTINUAN SEGUIMIENTO A LAS ACCIONES PENDIENTES EN EL PRIMER SEM / 2007 PARA VER LA EFECTIVIDAD EN SU APLICACION.</t>
    </r>
  </si>
  <si>
    <r>
      <t xml:space="preserve">1) MEDIANTE CORREO ELECTRONICO DE FECHA JUNIO 12 / 2006 EL ING. SILVANO MARTINEZ FUNCIONARIO DE LA OFICINA DE PLANEACION Y SISTEMAS SOLICITA LA DISPONIBILIDAD  DE UNA CAJA DE SEGURIDAD AL ALMACEN DEL FONDO PARA SALVA GUARDAR LA SEGUNDA COPIA CON LA INFORMACION EN CD O CINTA MAGNETICA. </t>
    </r>
    <r>
      <rPr>
        <b/>
        <sz val="40"/>
        <rFont val="Arial"/>
        <family val="2"/>
      </rPr>
      <t>2) SE RECOMIENDA A LA DIVISION ADMINISTRATIVA ADQUIRIR LA CAJA DE SEGURIDAD. 3) CONTINUA LAS ACTIVIDADES PARA EL PRIMER SEM / 2007.</t>
    </r>
  </si>
  <si>
    <r>
      <t xml:space="preserve">1) NO SE EFECTUO MONITOREO DE ESTAS ACTIVIDADES POR CUANTO EL GRUPO DE CARTERA NO REPORTO AUTOEVALUACION. 2) CONTINUAN SEGUIMIENTO A LAS ACCIONES PENDIENTES PARA EL PRIMER SEM / 2007. </t>
    </r>
    <r>
      <rPr>
        <b/>
        <sz val="40"/>
        <rFont val="Arial"/>
        <family val="2"/>
      </rPr>
      <t>A) DESARROLLAR ACCIONES TENDIENTES AL RECAUDO (DEFINIR CUENTAS Y EFECTUAR COBROS). 3) EL ÁREA RESPONSABLE DE ESTE RIESGO DEBE REPORTAR LAS ESTADISTICAS QUE PERMITAN AUTOEVALUAR EL RESULTADO DE LOS CONTROLES ESTABLECIDOS</t>
    </r>
  </si>
  <si>
    <r>
      <t xml:space="preserve">1) NO SE EFECTUO MONITOREO DE ESTAS ACTIVIDADES POR CUANTO EL GRUPO DE CARTERA NO REPORTO AUTOEVALUACION. 2) CONTINUAN SEGUIMIENTO A LAS ACCIONES PENDIENTES PARA EL PRIMER SEM / 2007. </t>
    </r>
    <r>
      <rPr>
        <b/>
        <sz val="40"/>
        <rFont val="Arial"/>
        <family val="2"/>
      </rPr>
      <t>A) DESARROLLAR ACCIONES TENDIENTES AL PAGO (DEPURAR CUENTAS Y PRESENTARLAS PARA QUE PRESUPUESTO EFECTÚE LAS GESTIONES DE PAGO) 3) EL ÁREA RESPONSABLE DE ESTE RIESGO DEBE REPORTAR LAS ESTADISTICAS QUE PERMITAN AUTOEVALUAR EL RESULTADO DE LOS CONTROLES ESTABLECIDOS</t>
    </r>
  </si>
  <si>
    <r>
      <t xml:space="preserve">1) NO SE EFECTUO MONITOREO DE ESTAS ACTIIVDADES POR CUANTO EL AREA DE PRESUPUESTO NO REPORTO AUTOEVALUACION.  2) CONTINUAN SEGUIMIENTO A LAS ACCIONES PENDIENTES PARA EL PRIMER SEM / 2007. </t>
    </r>
    <r>
      <rPr>
        <b/>
        <sz val="40"/>
        <rFont val="Arial"/>
        <family val="2"/>
      </rPr>
      <t>A) REGISTRAR EN UNA BITÁCORA LAS NOVEDADES OCURRIDAS DURANTE EL PERIODO POR ERRORES EN LOS CERTIFICADOS EXPEDIDOS. 3) EL ÁREA RESPONSABLE DE ESTE RIESGO DEBE REPORTAR LAS ESTADISTICAS QUE PERMITAN AUTOEVALUAR EL RESULTADO DE LOS CONTROLES ESTABLECIDOS</t>
    </r>
  </si>
  <si>
    <r>
      <t xml:space="preserve">VERIFICADO EL SISTEMA DE CORRESPONDENCIA SE HALLARON CINCUENTA Y CINCO (55) RADICADOS QUE PRESENTARON INCONSISTENCIAS; CINCO (5) DE ELLOS FUERON REGISTRADOS CON FECHA 30/06/2006 SIN CONSERVAR EL CONSECUTIVO, LOS CINCUENTA (5O) RESTANTES NO ESTAN REGISTRADOS EN EL SISTEMA POR LO QUE SE PRESUME SE ENCUENTRAN ANULADOS. </t>
    </r>
    <r>
      <rPr>
        <b/>
        <sz val="40"/>
        <rFont val="Arial"/>
        <family val="2"/>
      </rPr>
      <t xml:space="preserve">1) SE RECOMIENDA ADELANTAR ACCIONES DE CONTROL DEL ENCARGADO EN REGISTRAR LOS RADICADOS EN EL SISTEMA DE CORRESPONDENCIA. 2) SE RECOMIENDA LEVANTAR ACTA MEDIANTE LA CUAL SE IDENTIFIQUEN LOS CONSECUTIVOS RADICADOS QUE NO SE UTILIZARON EN EL SISTEMA DE CORRESPONDENCIA PARA EVITAR POSTERIOR UTILIZACION DE ESTOS SEGUN RELACION (GCI). 3) </t>
    </r>
    <r>
      <rPr>
        <b/>
        <u val="single"/>
        <sz val="40"/>
        <rFont val="Arial"/>
        <family val="2"/>
      </rPr>
      <t>ACTIVIDAD DE CONTROL</t>
    </r>
    <r>
      <rPr>
        <b/>
        <sz val="40"/>
        <rFont val="Arial"/>
        <family val="2"/>
      </rPr>
      <t>: QUE EL ADMINISTRADOR DEL PROGRAMA DE CORRESPONDENCIA GENERE SEMANALMENTE UN REPORTE DE LOS RADICADOS CON EL FIN DE QUE EL ENCARGADO DE REGISTRAR LA INFORMACION EN EL PROGRAMA REALICE CRUCE Y VERIFICACION DE LOS CONSECUTIVOS. 4) EL GRUPO DE CONTROL INTERNO RECOMIENDA MODIFICAR EL NIVEL DEL RIESGO DE BAJO A</t>
    </r>
    <r>
      <rPr>
        <b/>
        <u val="single"/>
        <sz val="40"/>
        <rFont val="Arial"/>
        <family val="2"/>
      </rPr>
      <t xml:space="preserve"> ALTO</t>
    </r>
    <r>
      <rPr>
        <b/>
        <sz val="40"/>
        <rFont val="Arial"/>
        <family val="2"/>
      </rPr>
      <t>. 5) CONTINUAN LAS ACTIVIDADES PARA SEGUIMIENTO EN EL EL I SEM/2007.</t>
    </r>
  </si>
  <si>
    <t>DESACTUALIZACIÓN DEL MANUAL DE PROCESOS Y PROCEDIMIENTOS DE CONTRATACIÓN</t>
  </si>
  <si>
    <t>NUMERO DE CERTIFICACIONES DE INCUMPLIMIENTO CORREGIDAS/ NUMERO DE CERTIFICACIONES DE INCUMPLIMIENTO EXPEDIDAS</t>
  </si>
  <si>
    <t>No. DE CERTIFICACIONES EXPEDIDAS CON INFORMACIÓN ERRADA / No. TOTAL DE CERTIFICACIONES EXPEDIDAS.</t>
  </si>
  <si>
    <t>1) No. DE OBLIGACIONES CON IMPUTACIÓN CONTABLE ERRADA / No. TOTAL DE OBLIGACIONES GENERADAS</t>
  </si>
  <si>
    <t>INFORMACIÓN , TUTELAS, QUEJAS Y RECLAMOS / SECRETARÍA GENERAL / OFICINA DE PLANEACIÓN Y SISTEMAS</t>
  </si>
  <si>
    <t>FALTA DE INTEGRACIÓN DEL SISTEMA ÚNICO DE ATENCIÓN AL USUARIO.</t>
  </si>
  <si>
    <t>No. DE RIPS GLOSADOS  /No. DE REGISTROS APROBADOS</t>
  </si>
  <si>
    <t>MINISTERIO DE LA PROTECCION SOCIAL</t>
  </si>
  <si>
    <t>FONDO DE PASIVO SOCIAL DE FERROCARRILES NACIONALES DE COLOMBIA</t>
  </si>
  <si>
    <t>SEMESTRAL</t>
  </si>
  <si>
    <t>ADMINISTRACIÓN DEL RIESGO</t>
  </si>
  <si>
    <t>No</t>
  </si>
  <si>
    <t xml:space="preserve">SE REALIZO LA PUBLICACION DE LA RESOLUCION EN LA PAGINA DE INTRANET TANTO A MODO DE NOTICIA COMO  EN LA PARTE DE NORMATIVIDAD, ADEMAS DURANTE LOS MONITOREOS DE ENCONTRAR NOVEDADES SE HACEN LAS RECOMENDACIONES CORRESPONDIENTES A LOS USUARIOS, SE REALIZARON DOS MONITOREOS DE DURANTE ESTE PERIODO Y  UN MANTENIEMEINTO PREVENTIVO. SE REALIZO UN MANUAL, PERO NO SE PUDO REALIZAR SU IMPLEMENTACION DEBIDO A QUE LOS USUARIOS NO LO COMPRENDIAN FACILMENTE. </t>
  </si>
  <si>
    <t>NO SE REALIZO CONTRATO -- - - - - - -</t>
  </si>
  <si>
    <t>NO REPORTADAS VALIDACIONES INCOMPLETAS PARA EL PERIODO</t>
  </si>
  <si>
    <t>SE REALIZO LA PUBLICACION DE LA RESOLUCION EN LA PAGINA DE INTRANET TANTO A MODO DE NOTICIA COMO  EN LA PARTE DE NORMATIVIDAD, ADEMAS DURANTE LOS MONITOREOS DE ENCONTRAR NOVEDADES SE HACEN LAS RECOMENDACIONES CORRESPONDIENTES A LOS USUARIOS</t>
  </si>
  <si>
    <t>NO SE ACTUALIZÓ EL PROCEDIMIENTO. DICHA ACTUALIZACIÓN SE REALIZARÁ A MAS TARDAR EL 31 DE JULIO DE 2007.</t>
  </si>
  <si>
    <t>CAPACITACION EFECTUADA. SE REALIZÓ CAPACITACIÓN EN OCTUBRE 20 DE 2006.</t>
  </si>
  <si>
    <t>SE REALIZO  UN ESTUDIO  PERO NO SE PUDO REALIZAR LA IMPLEMENTACION DEBIDO A LA FALTA DE PRESUPUESTO</t>
  </si>
  <si>
    <t>MEDIANTE GCI - 218 DE DIC/29/2006 EL GRUPO DE TRABAJO DE CONTROL INTERNO REALIZO SEGUIMIENTO A LOS PROCESOS DE LA GESTION ADMINISTRATIVA.</t>
  </si>
  <si>
    <t xml:space="preserve">DURANTE EL SEGUNDO SEMESTRE DE 2006 NO SE DEVOLVIÓ NINGUNA CUENTA AL CONTRATISTA POR PRESENTACIÓN INADECUADA DE LA MISMA. TENIENDO EN CUENTA EL BAJO PORCENTAJE DE RECOBROS GENERADOS POR ESTE CONCEPTO Y LA INCLUSIÒN DE NUEVOS PUNTOS DE CONTROL, PUEDE SER ELIMINADO DEL MAPA DE RIESGOS </t>
  </si>
  <si>
    <t>SE IMPLEMENTARON CONTROLES QUE SUBSANARON ESTE RIESGO. QUEDA PENDIENTE DE ACTUALIZAR EN LOS PROCEDIMIENTOS A MAS TARDAR EL 31 DE JULIO/07.</t>
  </si>
  <si>
    <t>NO SE REPORTARON INTERFASES EXTEMPORANEAS</t>
  </si>
  <si>
    <t xml:space="preserve"> </t>
  </si>
  <si>
    <t>RIESGO ASUMIDO - DEBE CONTINUAR PARA EFECTOS DE SEGUIMIENTO</t>
  </si>
  <si>
    <t>RIESGO EVITADO - DEBE CONTINUAR PARA EFECTOS DE SEGUIMIENTO.</t>
  </si>
  <si>
    <t>RIESGO EVITADO -DEBE CONTINUAR PARA EFECTOS DE SEGUIMIENTO -</t>
  </si>
  <si>
    <t>SUBDIRECCIÓN FINANCIERO                    TÉCNICO DE CARTERA</t>
  </si>
  <si>
    <t xml:space="preserve">PRESTACIONES SOCIALES            </t>
  </si>
  <si>
    <t>ERRORES EN LA LIQUIDACIÓN DE LAS PRESTACIONES ECONÓMICAS</t>
  </si>
  <si>
    <t>ACTUALIZAR LAS CUENTAS PERSONALES QUE HAN TENIDO CAMBIOS POR LA ROTACION DE PERSONAL ENTRE AREAS Y AL INTERIOR DE LAS MISMAS.</t>
  </si>
  <si>
    <t>VERIFICAR LAS ACTIVIDADES INCLUIDAS EN EL PROCEDIMIENTO 05090216 - CERTIFICADOS DE SUELDO Y CARGO.</t>
  </si>
  <si>
    <t>1) VERIFICAR LA ADECUADA LIQUIDACIÓN DE LA NOMINA DE EMPLEADOS REALIZANDO UN SELECTIVO. 2) COMPARAR LOS RESULTADOS DEL SISTEMA FRENTE A LAS DE ACUERDO CON LAS NOVEDADES, DE ACUERDO A LAS ACTIVIDADES ESTABLECIDAS EN EL PROCEDIMIENTO 05090301 "LIQUIDACION NOMINA DE EMPLEADOS Y GENERACION DE INFORMES".</t>
  </si>
  <si>
    <t>VERIFICAR LA APLICACIÓN DE LAS ACTIVIDADES SEÑALADAS EN EL PROCEDIMIENTO 02040203 "RECOBROS AL FOSYGA POR TUTELA DE SERVICIO DE SALUD"</t>
  </si>
  <si>
    <t>JEFE DIVISIÓN SERVICIOS ASISTENCIAELS</t>
  </si>
  <si>
    <t>VERIFICAR LA APLICACIÓN DE LAS ACTIVIDADES SEÑALADAS EN EL PROCEDIMIENTO  06020402  "PAGO A CONTRATISTAS POR SERVICIOS DE SALUD ORDENADOS POR TUTELAS"</t>
  </si>
  <si>
    <t>JEFE DE DIVISIÓN DE SERVICIOS ASISTENCIALES</t>
  </si>
  <si>
    <t>VERIFICAR EL CUMPLIMIENTO DE LAS ACTIVIDADES SEÑALADAS EN EL PROCEDIMIENTO   01010617   "RECONOCIMIENTO DE INCAPACIDADES MEDICAS"</t>
  </si>
  <si>
    <t>VERIFICAR EL CUMPLIMIENTO A LAS ACTIVIDADES SEÑALADAS EN EL PROCEDIMIENTO  01010617   "RECONOCIMIENTO DE INCAPACIDADES MEDICAS"</t>
  </si>
  <si>
    <t xml:space="preserve">PROCEDIMIENTO MODIFICADO Y ACTUALIZADO EN EL SIP. </t>
  </si>
  <si>
    <t>A 31 DE DICIEMBRE SE REPORTAN 125 EQUIPOS DE COMPUTO EN EL INVENTARIO DEL FONDO DE LOS CUALES NO SE REPORTO NINGUN HURTO DURANTE EL SEGUNDO SEMESTRE DE 2006</t>
  </si>
  <si>
    <r>
      <t xml:space="preserve">1) NO SE EFECTUO MONITOREO DE ESTAS ACTIVIDADES POR CUANTO LA SUBDIRECCION FINANCIERA NO REPORTO AUTOEVALUACION.  </t>
    </r>
    <r>
      <rPr>
        <b/>
        <sz val="40"/>
        <rFont val="Arial"/>
        <family val="2"/>
      </rPr>
      <t>2) CONTINUAN SEGUIMIENTO A LAS ACCIONES PENDIENTES PARA EL PRIMER SEM / 2007. A) ANALIZAR E INCLUIR LOS CONTROLES DENTRO DE LOS PROCEDIMIENTOS RESPECTIVOS. 3) EL ÁREA RESPONSABLE DE ESTE RIESGO DEBE REPORTAR LAS ESTADISTICAS QUE PERMITAN AUTOEVALUAR EL RESULTADO DE LOS CONTROLES ESTABLECIDOS</t>
    </r>
  </si>
  <si>
    <t>1) DEL TOTAL DE REGISTROS MANIPULADOS EN EL PROCESO DE COMPENSACION NINGUNO PRESENTA INCONSISTENCIA. 2) SE REALIZA CONTROL EFECTIVO: CRUCE DE BASE DE DATOS ENTRE LISTADO DE PENSIONES DIVIDIDAS Y LA NOMINA INICIAL DE PENSIONADOS DE PUERTOS DE COLOMBIA QUE REPORTA EL MINISTERIO DE LA PROTECCION SOCIAL, PROCESO QUE GENERA LA IDENTIFICACION DE REGISTROS CON INCONSISTENCIAS. 3) EL DELEGADO DE CONTROL INTERNO REALIZO UN SELECTIVO DE LA INFORMACION EN LA BASE DE DATOS IDENTIFICANDO ALGUNAS PENSIONES DIVIDIDAS. 4) EL PROCEDIMIENTO 01010601 "CIERRE MENSUAL DE BASE DE DATOS ANTES DE COMPENSACION" NO SE HA MODIFICADO Y  ACTUALIZADO LA NUEVA ACTIVIDAD "CRUCE DE INFORMACIÓN QUE PERMITE DETECTAR LAS INCONSISTENCIAS, PARA SER CORREGIDAS ANTES DE REALIZAR EL PROCESO DE COMPENSACIÓN". 5) SE RECOMIENDA ACTUALIZAR Y MODIFICAR LOS PROCEDIMIENTOS RELACIONADOS ANTES DE JULIO 31/2007, FECHA EN LA CUAL SE VENCE EL PLAZO PARA MODIFICAR Y ACTUALIZAR LOS PROCEDIMIENTOS SEGUN HALLAZGO No. 1 DEL PLAN DE MEJORAMIENTO CGR CUENTA 2005. 6) SE RECOMIENDA DILIGENCIAR EL RESULTADO DEL INDICADOR PROPUESTO. 7) CONTINUA ESTA ACTIVIDAD PENDIENTE Y SE REALIZARA SEGUIMIENTO EN EL I SEM/2007.</t>
  </si>
  <si>
    <t>1) DEL TOTAL DE AFILIADOS AL SERVICIO DE SALUD (62,367) NO SE PRESENTA REGISTRO DOBLE EN LA BASE DE DATOS. 2) EL SOFTWARE NO PERMITE REGISTROS DOBLES EN LA BASE DE DATOS DE USUARIOS COTIZANTES Y BENEFICIARIOS DE PUERTOS Y FERROCARRILES. 3) EL DELEGADO DE GCI REALIZO UN SELECTIVO EN LA BASE DE DATOS VERIFICANDO LA NO EXISTENCIA DE REGISTROS DOBLES. 4) EL PROCEDIMIENTO 01010601 "CIERRE MENSUAL DE BASE DE DATOS ANTES DE COMPENSACION" NO SE HA MODIFICADO Y  ACTUALIZADO LA NUEVA ACTIVIDAD "VALIDACIÓN  POR TIPO Y NÚMERO DE DOCUMENTO, NOMBRES, APELLIDOS". 5) SE RECOMIENDA ACTUALIZAR Y MODIFICAR LOS PROCEDIMIENTOS RELACIONADOS ANTES DE JULIO 31/2007, FECHA EN LA CUAL SE VENCE EL PLAZO PARA MODIFICAR Y ACTUALIZAR LOS PROCEDIMIENTOS SEGUN HALLAZGO No. 1 DEL PLAN DE MEJORAMIENTO CGR CUENTA 2005. 6) SE RECOMIENDA DILIGENCIAR EL RESULTADO DEL INDICADOR PROPUESTO. 7) CONTINUA ESTA ACTIVIDAD PENDIENTE Y SE REALIZARA SEGUIMIENTO EN EL I SEM/2007.</t>
  </si>
  <si>
    <r>
      <t xml:space="preserve">1) NO SE EFECTUO MONITOREO DE ESTAS ACTIVIDADES POR CUANTO LA DIVISION DE CONTABILIDAD NO REPORTO AUTODIAGNOSTICO. 2) CONTINUAN SEGUIMIENTO A LAS ACCIONES PENDIENTES PARA EL PRIMER SEM / 2007. </t>
    </r>
    <r>
      <rPr>
        <b/>
        <sz val="40"/>
        <rFont val="Arial"/>
        <family val="2"/>
      </rPr>
      <t>A) SOLICITAR A PLANEACIÓN Y SISTEMAS LA GENERACIÓN DEL REPORTE A TRAVÉS DEL SISTEMA DE TAL MANERA QUE FACILITE LA DETECCCIÓN DE AJUSTES A TRAVÉS DEL DOCUMENTO 15 CAUSADOS POR ERRORES EN LA CAUSACIÓN DE LA INFORMACIÓN.-30/06/2006. 3) SE RECOMIENDA AL ÁREA RESPONSABLE QUE REALICE AUTOEVALUACION Y REPORTE DEL RESULTADO DE LAS ACTIVIDADES DE CONTROL, LO CUAL PERMITE MANTENER CONTROLADO ESTE RIESGO Y MONITOREAR SU COMPORTAMIENTO.</t>
    </r>
  </si>
  <si>
    <r>
      <t xml:space="preserve">1) NO SE EFECTUO MONITOREO DE ESTAS ACTIVIDADES POR CUANTO LA DIVISION DE CONTABILIDAD NO REPORTO AUTODIAGNOSTICO. 2) CONTINUAN SEGUIMIENTO A LAS ACCIONES PENDIENTES PARA EL PRIMER SEM / 2007. </t>
    </r>
    <r>
      <rPr>
        <b/>
        <sz val="40"/>
        <rFont val="Arial"/>
        <family val="2"/>
      </rPr>
      <t>A) INFORMAR AL FUNCIONARIO ENCARGADO DE CAUSAR EL DOCUMENTO 06 SOBRE LA DEBILIDAD QUE SE VIENE PRESENTANDO Y SOLICITARLE UN COMPROMISO PARA QUE ESTA SITUACIÓN NO SE SIGA PRESENTANDO. 3) SE RECOMIENDA AL ÁREA RESPONSABLE QUE REALICE AUTOEVALUACION Y REPORTE DEL RESULTADO DE LAS ACTIVIDADES DE CONTROL, LO CUAL PERMITE MANTENER CONTROLADO ESTE RIESGO Y MONITOREAR SU COMPORTAMIENTO.</t>
    </r>
  </si>
  <si>
    <r>
      <t>1) PARA EL SEGUNDO SEMESTRE DE 2006 HUBO SIETE (7) CUENTAS DE COBRO TRAMITADAS QUE PRESENTARON ERROR EN LA LIQUIDACION DEL IVA QUE GENERARON ORDENES DE PAGO DE UN TOTAL DE MIL SETESCIENTAS TREINTA Y TRES (1733) ORDENES DE PAGO (OP 84858 A OP 86591). 2) EL ENCARGADO DE LIQUIDAR LAS CUENTAS CON LAS DEDUCCIONES DE LEY (TECNICO DE PRESUPUESTO) LLEVA RELACION Y CONTROL DE ESTAS. 3) LAS CUENTAS QUE PRESENTARON ERROR FUERON CORREGIDAS DE INMEDIATO, POR TANTO SE CONCLUYE QUE ESTE CONTROL ES EFECTIVO. 4</t>
    </r>
    <r>
      <rPr>
        <b/>
        <sz val="40"/>
        <rFont val="Arial"/>
        <family val="2"/>
      </rPr>
      <t>) SE RECOMIENDA CONTINUAR CON LOS CONTROLES IMPLEMENTADOS. 5) CONTINUA SEGUIMIENTO PARA EL PRIMER SEM/2007.</t>
    </r>
  </si>
  <si>
    <r>
      <t xml:space="preserve">1) DURANTE EL SEGUNDO SEMESTRE DE 2006 SE REPORTARON CIENTO DOS (102) INTERFASES CONTABLES ERRADAS DE LAS DOS MIL VEINTISIETE (2027) EN TOTAL GENERADAS. 2) NO SE PRESENTARON INTERFASES GENERADAS EXTEMPORANEAS DURANTE EL PERIODO MONITOREADO. </t>
    </r>
    <r>
      <rPr>
        <b/>
        <sz val="40"/>
        <rFont val="Arial"/>
        <family val="2"/>
      </rPr>
      <t>3) SE RECOMIENDA DEFINIR SI EL PROGRAMA DE CUOTAS PARTES PENSIONALES VA A SER MANEJADO POR EL GRUPO DE CARTERA E IDENTIFICAR LA CAUSA DE LOS ERRORES PRESENTADOS EN LAS INTERFASES PARA TOMAR CORRECTIVOS. 4) SOLICITAR MODIFICACIONES AL PROVEEDOR DEL SISTEMA Y SOPORTE RESPECTIVO. 5) INCLUIR LAS NECESIDADES DENTRO DEL CONTRATO DE MANTENIMIENTO. 6) CONTINUA SEGUIMIENTO PARA EL PRIMER SEM/2007.</t>
    </r>
  </si>
  <si>
    <r>
      <t xml:space="preserve">1) LA CAPACITACION PROGRAMADA SOBRE TÉCNICAS DE AUDITORIA SE CAMBIO POR "INTERVENTORIA DE LA CONTRATACION ESTATAL". 2) SE ACORDO CON LA DIVISION DE PERSONAL PROGRAMAR LA CAPACITACION PARA EL AÑO 2007, CON PERSONAL CALIFICADO DEL ICONTEC / SGS / BVQi. </t>
    </r>
    <r>
      <rPr>
        <b/>
        <sz val="40"/>
        <rFont val="Arial"/>
        <family val="2"/>
      </rPr>
      <t>3) CONTINUA ESTA ACTIVIDAD PENDIENTE Y SE REALIZARA SEGUIMIENTO EN EL I SEM/2007.</t>
    </r>
  </si>
  <si>
    <r>
      <t>1) EXISTE UN BORRADOR "CRONOGRAMA INFORMES QUE DEBE PRESENTAR LA ENTIDAD A LOS DIFERENTES ENTES DE CONTROL". A LA FECHA DEL MONITOREO NO SE HA CONSOLIDADO.</t>
    </r>
    <r>
      <rPr>
        <b/>
        <sz val="40"/>
        <rFont val="Arial"/>
        <family val="2"/>
      </rPr>
      <t xml:space="preserve"> 2) SE RECOMIENDA CONTINUAR CON LAS ACCIONES HASTA SU CUMPLIMIENTO. 3) SEGUIMIENTO PARA EL PRIMER SEM/2007.</t>
    </r>
  </si>
  <si>
    <t>1) MEDIANTE OFICIO DSAD 1042 DE FECHA OCT/23/2006 EL JEFE DE LA DIVISION ADMINISTRATIVA INFORMA A LA DIRECCION GENERAL SE SOLICITE LA COLABORACION DE LAS ASOCIACIONES DE PENSIONADOS EN EL CONTROL Y VIGILANCIA DEL EQUIPO FERREO DE LAS DIFERENTES ESTACIONES DE LOS EXTINTOS FERROCARRILES NACIONALES DE COLOMBIA, TENIENDO EN CUENTA QUE A LA FECHA NO FUE POSIBLE REALIZAR UNA ADICION PRESUPUESTAL PARA CUBRIR DICHO GASTO. 2) SE SOLICITO A LA OFICINA DE PLANEACION Y SISTEMAS  MEDIANTE  COMUNICACIÓN  Nº DSAD- 1074 DE OCTUBRE 30 DE  2006 LA CONSECUCIÓN  DE LOS RECURSOS NECESARIOS PARA LA CONTRATACIÓN DE LA VIGILANCA DEL EQUIPO FERREO UBICADO EN LAS DIFERENTES ESTACIONES DEL ANTIGUO FERROCARRIL.</t>
  </si>
  <si>
    <t>SE SOLICITO A LA OFICINA DE PLANEACION Y SISTEMAS  MEDIANTE  COMUNICACIÓN  Nº DSAD- 1074 DE OCTUBRE 30 DE  2006 LA CONSECUCIÓN  DE LOS RECURSOS NECESARIOS PARA AMPARAR EL EQUIPO FERREO DISPONIBLE (479 UNIDADES) CONTRA TODO RIESGO UBICADO EN LAS DIFERENTES ESTACIONES DEL ANTIGUO FERROCARRIL.</t>
  </si>
  <si>
    <t>MODIFICAR Y  ACTUALIZAR EL PROCEDIMIENTO 01010601 "CIERRE MENSUAL DE BASE DE DATOS ANTES DE COMPENSACION" INCLUYENDO LA NUEVA ACTIVIDAD "CRUCE DE INFORMACIÓN QUE PERMITE DETECTAR LAS INCONSISTENCIAS, PARA SER CORREGIDAS ANTES DE REALIZAR EL PROCESO DE COMPENSACIÓN".</t>
  </si>
  <si>
    <t>MODIFICAR Y  ACTUALIZAR EL PROCEDIMIENTO 01010601 "CIERRE MENSUAL DE BASE DE DATOS ANTES DE COMPENSACION"  INCLUYENDO LA NUEVA ACTIVIDAD "VALIDACIÓN  POR TIPO Y NÚMERO DE DOCUMENTO, NOMBRES, APELLIDOS".</t>
  </si>
  <si>
    <t>MODIFICAR Y ACTUALIZAR EL PROCEDIMIENTO 01010202 "CAMBIO DE DATOS" POR CUANTO LAS NOVEDADES LAS ESTÁN REPORTANDO DIARIAMENTE Y EN ÉSTE FIGURA COMO SEMANALMENTE</t>
  </si>
  <si>
    <t>CUMPLIMIENTO DE LAS ACCIONES A SEGUIR DURANTE EL PERIODO</t>
  </si>
  <si>
    <t xml:space="preserve">MACRO PROCESO-ADMINISTRATIVO </t>
  </si>
  <si>
    <t>CORRESPONDENCIA / SECRETARÍA GENERAL</t>
  </si>
  <si>
    <t xml:space="preserve">MACROPROCESO: SEGURIDAD SOCIAL EN SALUD  </t>
  </si>
  <si>
    <r>
      <t xml:space="preserve">MACROPROCESO:FINANCIERO               </t>
    </r>
  </si>
  <si>
    <t xml:space="preserve">PRESENTACIÓN INADECUADA DE CUENTAS DE RECOBRO POR SERVICIOS DE SALUD ORDENADOS POR FALLOS DE TUTELA  </t>
  </si>
  <si>
    <t>GENERACIÓN INADECUADA DE INCAPACIDAD POR PARTE DEL MEDICO TRATANTE</t>
  </si>
  <si>
    <t>TRASCRIPCIÓN INCORRECTA DE INCAPACIDAD</t>
  </si>
  <si>
    <t>ERROR EN EL REPORTE DE LOS INCUMPLIMIENTOS PRESENTADOS EN LA PRESTACIÓN DE LOS SERVICIOS DE SALUD POR INCLUSIÓN DE INCUMPLIMIENTOS NO PRESENTADOS O POR NO INCLUSIÓN DE DEFICIENCIAS.</t>
  </si>
  <si>
    <t>MÉDICOS ESPECIALISTAS Y AUDITORES</t>
  </si>
  <si>
    <t>MENSUALMENTE</t>
  </si>
  <si>
    <t>PERMANENTE</t>
  </si>
  <si>
    <t>JEFE DE DIVISIÓN                            PROFESIONAL ESPECIALIZADO                          AUXILIAR DE OFICINA</t>
  </si>
  <si>
    <t>FALLAS DE COMUNICACIÓN</t>
  </si>
  <si>
    <t>MEDIO</t>
  </si>
  <si>
    <t>DIVISIÓN ADMINISTRATIVA</t>
  </si>
  <si>
    <t>EQUIPOS HURTADOS / TOTAL DE EQUIPOS DE LA ENTIDAD</t>
  </si>
  <si>
    <t>FALLAS EN LOS EQUIPOS</t>
  </si>
  <si>
    <t>CARENCIA DE CORREDOR FÉRREO PROPIO PARA PARQUEO DE LOS BIENES MUEBLES (EQUIPO FÉRREO) DE TRANSFERENCIA EN PODER DE TERCEROS Y EN PODER DEL FONDO.</t>
  </si>
  <si>
    <t>UNIDADES VENDIDAS EQUIPO FÉRREO/TOTAL DE UNIDADES</t>
  </si>
  <si>
    <t>REALIZAR UN PAGO DIFERENTE A LA FORMA PACTADA EN EL CONTRATO Y/O ORDEN DE SERVICIO</t>
  </si>
  <si>
    <t>No DE PAGOS DIFERENTE A LA FORMA PACTADA EN EL CONTRATO Y/O ORDEN DE SERVICIO/ No DE PAGOS REALIZADOS</t>
  </si>
  <si>
    <t>ADMINISTRACIÓN DE SISTEMAS / OFICINA DE PLANEACIÓN Y SISTEMAS / DIVISIÓN ADMINISTRATIVA</t>
  </si>
  <si>
    <t>MACROPROCESO FINANCIERO</t>
  </si>
  <si>
    <t>PÉRDIDA DE INFORMACIÓN</t>
  </si>
  <si>
    <t>PROCEDIMIENTO REVISADO Y ACTUALIZADO</t>
  </si>
  <si>
    <t>ROBO DE EQUIPOS</t>
  </si>
  <si>
    <t>AUTOEVALUACIÓN</t>
  </si>
  <si>
    <t>NUMERO DE CUENTAS PRESENTADAS OPORTUNAMENTE/ NUMERO DE ORDENES DE TUTELA</t>
  </si>
  <si>
    <t>NUMERO DE CUENTAS DEVUELTAS/NUMERO DE CUENTAS PRESENTADAS</t>
  </si>
  <si>
    <t>No. DE INCONSISTENCIAS / No. DE PENSIONES DIVIDIDAS</t>
  </si>
  <si>
    <t>REPORTE DE INFORMACIÓN INCONSISTENTE EN LAS CERTIFICACIONES DE TIEMPO DE SERVICIO Y DE VINCULACIÓN,  EXPIDA POR LA  DIVISIÓN DE PERSONAL.</t>
  </si>
  <si>
    <t>REMISIÓN INOPORTUNA A CARTERA  DE DOCUMENTOS SOPORTE DE CUENTAS DE COBRO PARA PRESENTAR ANTE FOSYGA RECOBROS POR CONCEPTO DE SERVICIOS DE SALUD ORDENADOS POR FALLOS DE TUTELA</t>
  </si>
  <si>
    <t>RIESGO EVITADO DEBE CONTINUAR PARA EFECTOS DE SEGUIMIENTO</t>
  </si>
  <si>
    <t>RECOLECCIÓN INADECUADA DE DATOS DURANTE LAS DIFERENTES ETAPAS DE LA AUDITORIA</t>
  </si>
  <si>
    <t>ANÁLISIS INADECUADO DE LA INFORMACIÓN RECOLECTADA DURANTE LAS DIFERENTES FASES DE LA  AUDITORIA</t>
  </si>
  <si>
    <t>ADMINISTRACIÓN DE SISTEMAS / OFICINA DE PLANEACIÓN Y SISTEMAS / DIVISIÓN DE CONTABILIDAD</t>
  </si>
  <si>
    <t xml:space="preserve">MACROPROCESO - CONTROL DE GESTIÓN      </t>
  </si>
  <si>
    <t>CONTROL DE GESTIÓN / GRUPO DE TRABAJO DE CONTROL INTERNO</t>
  </si>
  <si>
    <t>PLANEACIÓN / OFICINA DE PLANEACIÓN Y SISTEMAS</t>
  </si>
  <si>
    <t>ARCHIVO / SECRETARÍA GENERAL</t>
  </si>
  <si>
    <t>APOYO JURÍDICO / OFICINA JURÍDICA / OFICINA DE PLANEACIÓN Y SISTEMAS</t>
  </si>
  <si>
    <t>MACROPROCESO ADMINISTRATIVO</t>
  </si>
  <si>
    <t>No. DE EQUIPOS QUE REPORTAN FALLAS DURANTE UN PERIODO DE TIEMPO / No. DE EQUIPOS DE LA EMPRESA</t>
  </si>
  <si>
    <t>BIENES ASEGURADOS/TOTAL BIENES A ASEGURAR</t>
  </si>
  <si>
    <t>No. DE DOCUMENTOS PERDIDOS DENTRO DEL PERIODO INFORMADO / No. DE DOCUMENTOS PRESTADOS POR EL ARCHIVO CENTRAL DENTRO DEL PERIODO INFORMADO</t>
  </si>
  <si>
    <t>PROCESO / RESPONSABLES</t>
  </si>
  <si>
    <t>ANÁLISIS EFECTUADO Y COMUNICADO</t>
  </si>
  <si>
    <t>SECRETARIA GENERAL - SARA MARTÍNEZ</t>
  </si>
  <si>
    <t>JUNIO DE 2006</t>
  </si>
  <si>
    <t>SECRETARIA GENERAL / FUNCIONARIOS DELEGADOS</t>
  </si>
  <si>
    <t xml:space="preserve">1) VERIFICAR QUE SE DE CUMPLIMIENTO A LOS PROCEDIMIENTOS DE CONTRATACIÓN 2) PRESENTAR RESULTADOS DEL SEGUIMIENTO </t>
  </si>
  <si>
    <t>DICIEMBRE DE 2006</t>
  </si>
  <si>
    <t>SOMETERLO A REVISIÓN Y APROBACIÓN DE LA DIRECCIÓN GENERAL</t>
  </si>
  <si>
    <t>OFICINA JURÍDICA - COMITÉ DE DIRECCIÓN - DIRECCIÓN GENERAL.</t>
  </si>
  <si>
    <t>PROCEDIMIENTO DE SUPERVISIÓN Y SEGUIMIENTO ACTUALIZADO</t>
  </si>
  <si>
    <t>SEGUIMIENTO AL CUMPLIMIENTO DEL PROCEDIMIENTO.</t>
  </si>
  <si>
    <t>JEFE OFICINA JURÍDICA , GRUPO DE TRABAJO DE CONTROL INTERNO</t>
  </si>
  <si>
    <t>No DE SUPERVISORES QUE CUMPLEN CON EL PROCEDIMIENTO / No TOTAL DE SUPERVISORES DESIGNADOS</t>
  </si>
  <si>
    <t>SE EFECTUARON 13 LIQUIDACIONES CORRESPONDIENTES A 12 QUINCENAS DE JULIO A DIC/06 Y LA LIQUIDACION DE LA PRIMA DE NAVIDAD.  NO SE PRESENTARON LIQUIDACIONES ERRADAS.</t>
  </si>
  <si>
    <t>NO SE HAN IMPLEMENTADO CONTROLES POR CUANTO AUN NO SE HA DADO APLICACION AL NUEVO SISTEMA DE CALIFICACION POR PARTE DE LA CNSC.</t>
  </si>
  <si>
    <t>DURANTE EL SEGUNDO SEMESTRE DE 2006 SE RADICARON Y REGISTRARON EN EL SISTEMA DE CORRESPONDENCIA 22,939 DOCUMENTOS. NO SE PRESENTARON DOCUMENTOS RADICADOS ILEGALMENTE.</t>
  </si>
  <si>
    <t>NO APLICA PARA EL PERIODO INFORMADO</t>
  </si>
  <si>
    <t>RESOLUCIÓN COMUNICADA A LOS FUNCIONARIOS</t>
  </si>
  <si>
    <t>JEFE OFICINA PLANEACIÓN Y SISTEMAS / DIEGO MUÑOZ</t>
  </si>
  <si>
    <t>VIGILANCIA CONTINUA</t>
  </si>
  <si>
    <r>
      <t xml:space="preserve">1) SE REPORTO A LA DIVISIÓN DE PERSONAL MEDIANTE OFICIO DE FECHA MAYO/30/2007 LA NECESIDAD DE BRINDAR CAPACITACIÓN EN EL TEMA DE "PLANEACIÓN ESTRATÉGICA E INDICADORES DE GESTIÓN" A TODO EL GRUPO DE JEFES DE LA ENTIDAD. 2) SE INCLUYO EN EL PLAN DE CAPACITACION DE LA ENTIDAD PARA EL AÑO 2007 ESTA ACTIVIDAD. </t>
    </r>
    <r>
      <rPr>
        <b/>
        <sz val="40"/>
        <rFont val="Arial"/>
        <family val="2"/>
      </rPr>
      <t>3) SE RECOMIENDA CUMPLIR CON ESTE REQUERIMIENTO, TENIENDO EN CUENTA LA NORMA TECNICA DE CALIDAD NTC GP 1000:2004 (IMPLEMENTACION DEL SISTEMA DE GESTION DE CALIDAD). 4) SE HARA SEGUIMIENTO DE LAS ACTIVIDADES PARA EL PRIMER SEM/2007.</t>
    </r>
  </si>
  <si>
    <r>
      <t xml:space="preserve">1) LA OFICINA DE PLANEACION Y SISTEMAS NO HA DISEÑADO PROCEDIMIENTO A SEGUIR PARA EL REPORTE DE LA INFORMACION POR PARTE DE LAS DEPENDENCIAS PARA LA RENDICION DE CUENTAS Y POSTERIOR AUDIENCIA PUBLICA. </t>
    </r>
    <r>
      <rPr>
        <b/>
        <sz val="40"/>
        <rFont val="Arial"/>
        <family val="2"/>
      </rPr>
      <t>2) SE SUGIERE CREAR Y DOCUMENTAR EL PROCEDIMIENTO, DARLO A CONOCER AL COMITE DE PROCESOS Y PROCEDIMIENTOS PARA SU APROBACION. 3) SE REALIZARA SEGUIMIENTO A LAS ACTIVIDADES EN EL PRIMER SEM/2007.</t>
    </r>
  </si>
  <si>
    <r>
      <t xml:space="preserve">1) MEDIANTE LA RESOLUCION No. 119 DE 2006 EMITIDA POR LA CONTADURIA GENERAL DE LA NACION SE ADOPTA EL MODELO ESTANDAR DE PROCEDIMIENTOS PARA LA SOSTENIBILIDAD DE CONTABILIDAD PUBLICA. 2) EL FONDO PROYECTO BORRADOR DEL ACTO ADMINISTRATIVO MEDIANTE EL CUAL SE ADOPTA EL MODELO ESTÁNDAR DE PROCEDIMIENTOS PARA LA SOSTENIBILIDAD DEL SISTEMA CONTABLE PÚBLICO Y SE CREA EL COMITÉ TÉCNICO DE SOSTENIBILIDAD DEL FONDO DE PASIVO SOCIAL DE FERROCARRILES NACIONALES DE COLOMBIA. </t>
    </r>
    <r>
      <rPr>
        <b/>
        <sz val="40"/>
        <rFont val="Arial"/>
        <family val="2"/>
      </rPr>
      <t>3) SE RECOMIENDA DEJAR EN FIRME EL ACTO ADMINISTRATIVO. 4) SE RECOMIENDA ACTUALIZAR Y MODIFICAR LOS PROCEDIMIENTOS RELACIONADOS ANTES DE JULIO 31/2007, FECHA EN LA CUAL SE VENCE EL PLAZO PARA MODIFICAR Y ACTUALIZAR LOS PROCEDIMIENTOS SEGUN HALLAZGO No. 1 DEL PLAN DE MEJORAMIENTO CGR CUENTA 2005. 5) CONTINUA ESTA ACTIVIDAD COMO PENDIENTE Y SE REALIZARA SEGUIMIENTO EN EL I SEM/2007.</t>
    </r>
  </si>
  <si>
    <r>
      <t>1) EL GRUPO DE TRABAJO DE CONTROL INTERNO REALIZO UNA VERIFICACION DE LA NOMINA DE EMPLEADOS PRIMERA QUINCENA DE JULIO / 2006. SE VERIFICARON LOS DESCUENTOS POR CONCEPTO DE LIBRANZA COMERCIA S.A., OBSERVANDO QUE ESTOS FUERON APLICADOS CORRECTAMENTE; RECONOCIMIENTO DE VACACIONES Y PRIMA DE SERVICIOS.</t>
    </r>
    <r>
      <rPr>
        <b/>
        <sz val="40"/>
        <rFont val="Arial"/>
        <family val="2"/>
      </rPr>
      <t xml:space="preserve"> 2) </t>
    </r>
    <r>
      <rPr>
        <sz val="40"/>
        <rFont val="Arial"/>
        <family val="2"/>
      </rPr>
      <t xml:space="preserve">SE ENCONTRARON DIFERENCIAS MINIMAS EN EL VALOR PAGADO POR PRIMA DE SERVICIOS DE VEINTICINCO (25) FUNCIONARIOS. SE ANEXAN CUADRO DE DIFERENCIAS EN TRES (3) FOLIOS. 3) SE RECOMIENDA CONTINUAR CON LAS VERIFICACIONES EN LA LIQUIDACION DE LA NOMINA DE EMPLEADOS. </t>
    </r>
    <r>
      <rPr>
        <b/>
        <sz val="40"/>
        <rFont val="Arial"/>
        <family val="2"/>
      </rPr>
      <t>4) SE RECOMIENDA VERIFICAR LA LIQUIDACION QUE REALIZA EL SISTEMA SAFIX Y SOLICITAR EL SOPORTE (MANTENIMIENTO) RESPECTIVO AL PROVEEDOR DEL SOFTWARE PARA DETERMINAR EN QUE RADICAN LAS DIFERENCIAS PRESENTADAS. 5) CONTINUAR CON ESTA ACTIVIDAD PARA MONITOREO EN EL PRIMER SEM/2007.</t>
    </r>
  </si>
  <si>
    <t>ELIMINADO</t>
  </si>
  <si>
    <r>
      <t xml:space="preserve">1) SE EXPIDIERON NOVENTA Y SIETE (97) CERTIFICACIONES DURANTE EL SEGUNDO SEM/2006. 2) SE REALIZO UN SELECTIVO DE CINCO (5) CERTIFICACIONES VERIFICANDO EL PROCEDIMIENTO "05090216 CERTIFICADOS DE SUELDO Y CARGO". 3) SE CUMPLE EFECTIVAMENTE CON  LAS ACTIVIDADES: a) ELABORA LA CERTIFICACIÓN CON NÚMERO DE CONSECUTIVO DE CORRESPONDENCIA E IMPRIME EL CERTIFICADO LABORAL (O/2C) CORRESPONDIENTE,CON LA SIGUIENTE INFORMACIÓN: NOMBRE, FECHA DE INGRESO,FECHA DE RETIRO SI ES DEL CASO, CARGO DESEMPEÑADO, CODIGO, GRADO, DEPENDENCIA Y SALARIO BÁSICO. b) REVISA QUE LA INFORMACIÓN REGISTRADA EN LA CERTIFICACIÓN DE TIEMPO DE SERVICIO Y SUELDO DEL INTERESADO ESTE CORRECTA Y FIRMA. </t>
    </r>
    <r>
      <rPr>
        <b/>
        <sz val="40"/>
        <rFont val="Arial"/>
        <family val="2"/>
      </rPr>
      <t xml:space="preserve">4) SE RECOMIENDA </t>
    </r>
    <r>
      <rPr>
        <b/>
        <u val="single"/>
        <sz val="40"/>
        <rFont val="Arial"/>
        <family val="2"/>
      </rPr>
      <t>ELIMINAR</t>
    </r>
    <r>
      <rPr>
        <b/>
        <sz val="40"/>
        <rFont val="Arial"/>
        <family val="2"/>
      </rPr>
      <t xml:space="preserve"> ESTE RIESGO, YA QUE SE HAN CUMPLIDO LAS ACCIONES PROPUESTAS.</t>
    </r>
  </si>
  <si>
    <r>
      <t xml:space="preserve">1) MEDIANTE OJ-1473 DE AGO/01/2006 LA OFICINA JURIDICA INFORMA  A LA DIVISION DE PERSONAL LA DESIGNACION DEL FUNCIONARIO DE LA OFICINA JURIDICA (DRA. RUBY ANGARITA) PARA OFRECER LA CAPACITACION A LOS FUNCIONARIOS DE LA ENTIDAD SOBRE "INTERPOSICION DE RECURSOS QUE PUEDEN SURGIR DEL PROCESO DE EVALUACION DE DESEMPEÑO" PROGRAMADA PARA AGO/10/2006. 2) DICHA CAPACITACION SE REALIZO EN AGO/11/2006 (8:00 AM - 11:00 AM) EN EL AUDITORIO DE LA ENTIDAD CONTANDO CON LA ASISTENCIA DE TREINTA Y NUEVE (39) FUNCIONARIOS DE LOS SESENTA (60) CONVOCADOS EN TOTAL, SEGUN RELACION DE ASISTENCIA. </t>
    </r>
    <r>
      <rPr>
        <b/>
        <sz val="40"/>
        <rFont val="Arial"/>
        <family val="2"/>
      </rPr>
      <t>2) SE RECOMIENDA DAR LA CAPACITACION A TODOS LOS FUNCIONARIOS DE LA ENTIDAD. 3) CONTINUAN LAS ACTIVIDADES PARA EL PRIMER SEM / 2007.</t>
    </r>
  </si>
  <si>
    <r>
      <t xml:space="preserve">1) NO SE HAN IMPLEMENTADO EL SISTEMA DE CALIFICACION DE LA CNSC. </t>
    </r>
    <r>
      <rPr>
        <b/>
        <sz val="40"/>
        <rFont val="Arial"/>
        <family val="2"/>
      </rPr>
      <t>2) LA ACTIVIDAD DEBE CONTINUAR PARA SER EVALUADA EN EL PRIMER SEM/2007.</t>
    </r>
  </si>
  <si>
    <r>
      <t xml:space="preserve">1) NO SE EFECTUO MONITOREO DE ESTAS ACTIVIDADES POR CUANTO EL GRUPO DE CARTERA NO REPORTO AUTOEVALUACIÓN.  </t>
    </r>
    <r>
      <rPr>
        <b/>
        <sz val="40"/>
        <rFont val="Arial"/>
        <family val="2"/>
      </rPr>
      <t>2) CONTINUAN SEGUIMIENTO A LAS ACCIONES PENDIENTES PARA EL PRIMER SEM / 2007.</t>
    </r>
  </si>
  <si>
    <r>
      <t xml:space="preserve">1) EL SEGUNDO SEMESTRE DE  2006 SE PRESENTO UNA (1) CUENTA DE RECOBRO POR SERVICIOS DE SALUD ORDENADOS POR FALLOS DE TUTELA. 2) NO SE DEVOLVIO NINGUNA CUENTA AL CONTRATISTA POR PRESENTACION INADECUADA. </t>
    </r>
    <r>
      <rPr>
        <b/>
        <sz val="40"/>
        <rFont val="Arial"/>
        <family val="2"/>
      </rPr>
      <t>3) SE CONCLUYE QUE SI ES PROCEDENTE ELIMINAR DEL MAPA DE RIESGOS TENIENDO EN CUENTA LA INFORMACION DEL INDICADOR.</t>
    </r>
  </si>
  <si>
    <t>A 31 DE DICIEMBRE SE ACTUALIZARON TREINTA Y TRES (33)  CUENTAS PERSONALES DEL PERSONAL EN MISION Y DE PLANTA PARA HACER MODIFICADAS DE ACUERDO A LOS TRASLADOS O RETIROS QUE SE PRESENTARON.</t>
  </si>
  <si>
    <t>CONSOLIDAR LA JUSTIFICACIÓN  PARA LA ADQUISICIÓN DE UNA PLANTA ELÉCTRICA ESTACIONARIA QUE SUPLA LA NECESIDAD DE ENERGÍA AL FPS EN AUSENCIA DEL FLUIDO ELÉCTRICO JUNTO CON LOS REQUERIMIENTOS TÉCNICOS RESPECTIVOS Y PRESENTARLA A LA OFICINA DE PLANEACIÓN Y SISTEMAS.</t>
  </si>
  <si>
    <t>DIVISIÓN ADMINISTRATIVA /  LUIS ALBERTO SEGURA</t>
  </si>
  <si>
    <t>JEFE OFICINA PLANEACIÓN Y SISTEMAS / DIEGO MUÑOZ /SILVANO MARTÍNEZ</t>
  </si>
  <si>
    <t>JULIO DE 2006</t>
  </si>
  <si>
    <t>DEBE CONTINUAR PARA EFECTOS DE SEGUIMIENTO.</t>
  </si>
  <si>
    <t xml:space="preserve">DEBE CONTINUAR PARA EFECTOS DE SEGUIMIENTO </t>
  </si>
  <si>
    <t>DEBE CONTINUAR PARA EFECTOS DE SEGUIMIENTO</t>
  </si>
  <si>
    <t xml:space="preserve">GRUPO DE TRABAJO DE CONTROL INTERNO </t>
  </si>
  <si>
    <t xml:space="preserve">AFILIADOS DOBLES EN LA BASE DE DATOS </t>
  </si>
  <si>
    <t>OBSERVACIONES II SEMESTRE DE 2006 (REGISTRAR DESCRIPTIVAMENTE LAS ACCIONES DESARROLLADAS Y LOS RESULTADOS DEL INDICADOR).</t>
  </si>
  <si>
    <t>RESULTADOS SEGUNDO SEMESTRE DE 2006 (REGISTRAR EL CÁLCULO DEL INDICADOR)</t>
  </si>
  <si>
    <t>CONCEPTO DEL MONITOREO AÑO 2006</t>
  </si>
  <si>
    <t>AUTOEVALUACIÓN Y MONITOREO DEL MAPA DE RIESGOS II SEMESTRE - AÑO 2006</t>
  </si>
  <si>
    <t>INCLUIR EN EL PROCEDIMIENTO "06010101 CORRESPONDENCIA RECIBIDA EXTERNA" LA ACTIVIDAD DE CONTROL DE RADICACION DE LOS DOCUMENTOS SEÑALANDO LA HABILITACION Y DESHABILITACION DEL RELOJ RADICADOR DIARIAMENTE Y CADA VEZ QUE EL FUNCIONARIO ENCARGADO SE AUSENTE DE SU PUESTO.</t>
  </si>
  <si>
    <t>REVISAR LA TRANSVERSALIDAD CON LAS DIFERENTES AREAS Y ACTUALIZAR Y MODIFICAR EN EL SIP EL PROCEDIMIENTO DE ATENCION AL USUARIO.</t>
  </si>
  <si>
    <t>ESTUDIAR LA POSIBILIDAD DE IMPLEMENTAR LA CREACION DE BUZONES DE SUGERENCIAS Y QUEJAS DISPONIBLES EN LAS DIFERENTES IPS QUE PRESTAN LOS SERVICIOS DE SALUD A LOS USUARIOS A TRAVES DE LA OFICINA DE ATENCION AL USUARIO ; LO ANTERIOR CON EL FIN DE QUE EL FPS A TRAVES DE SUS AUDITORES MEDICOS ADMINISTREN Y ANALICEN DICHA INFORMACION.</t>
  </si>
  <si>
    <t>INDICADORES PROPUESTOS II SEMESTRE 2006</t>
  </si>
  <si>
    <t>RESULTADO DEL ANALISIS (ACTA, INFORME U OFICIO)</t>
  </si>
  <si>
    <t xml:space="preserve">DURANTE EL SEGUNDO SEMESTRE DE 2006 SE PROGRAMÒ UNA REVISIÒN  DE PARÀMETROS DE INDICADORES DEL MANUAL DE GARANTÌA DE CALIDAD, LA CUAL FUE REALIZADA……………….ESTE INDICADOR PUEDE SER INCLUIDO EN EL ANTERIOR, DEJANDO UNO SOLO QUE EVALÙE LOS DOS ASPECTOS DE LA CONSISTENCIA DE LOS DATOS DE LOS INFORMES DE AUDITORÌA </t>
  </si>
  <si>
    <t>EL FONDO REMITIÒ AL MINISTERIO DE LA PROTECCIÒN SOCIAL LOS RIPS DEL SEGUNDO SEMESTRE DE 2006 VALIDADOS POR EL SOFTWARE CONTRATADO PARA TAL FIN EN FECHA MARZO 5 DE 2007, QUE SUMARON UN TOTAL DE 199,686 REGISTROS.  HASTA EL MOMENTO NO HEMOS RECIBIDO REPORTE DE GLOSAS SOBRE ESTA INFORMACIÒN.</t>
  </si>
  <si>
    <t>DURANTE EL SEGUNDO SEMESTRE SE DIGITARON 7.756 NOVEDADES  DE LAS 7793 NOVEDADES REPORTADAS EL 0.07% CORRESPONDEN A NOVEDADES RECHAZADAS.</t>
  </si>
  <si>
    <t xml:space="preserve">DURANTE EL SEGUNDO SEMESTRE SE DIGITARON 7756 NOVEDADES DE LAS CUALES 37 PRESENTABAN INCONSISTENCIA LA CUAL FUERON  SUBSANADAS DURANTE EL PERIODO. </t>
  </si>
  <si>
    <t>IMPLEMENTACION DEL CONVENIO PARA PAGO MEDIANTE ABONO A CUENTA DE BBVA. EN ÚLTIMA REVISIÓN DE LA ENTIDAD.</t>
  </si>
  <si>
    <t>NO HUBO FRAUDES</t>
  </si>
  <si>
    <t>NO SE PRESENTÓ NINGUN PAGO DIFERENTE A LA FORMA PACTADA……………...CONSIDERO SE DEBE CAMBIAR A RIESGO BAJO.</t>
  </si>
  <si>
    <t>MEDIANTE CORREO DE FECHA JUNIO 12 SE SOLICITO LA DISPONIBILIDAD DE LA CAJA DE SEGURIDAD</t>
  </si>
  <si>
    <t>EN LAS POLITICAS DE SEGURIDAD SE DETERMINO QUE LAS COPIAS DE SEGURIDAD SON RESPONSABILIDAD PROPIA DE CADA USUARIO, EN EL ARTICULO PRIMERO  NUMERAL 14. NO SE DISEÑO NI SE IMPLEMENTÓ EL PROCEDIMIENTO PORQUE NO APLICARIA  PUES YA QUEDARIA CUBIERTO EL RIESGO  POR LAS POLITICAS DE SEGURIDAD, RAZON POR LA CUAL SUGERIMOS LA ELIMINACION DEL  RIESGO</t>
  </si>
  <si>
    <t>SE EFECTUARON 2 COPIAS DE SEGURIDAD SOBRE LOS ARCHIVOS QUE MANEJA CADA FUNCIONARIO DE LOS TRABAJOS QUE REALIZAN EN EL AREÁ</t>
  </si>
  <si>
    <t>PARA EL PERIODO REFERENCIADO LAS NORMAS PROMULGADAS EN EL MISMO NO GENERARON INCONSISTENCIAS SE APLICARON PARA LOS DIFERENTES PROCESOS QUE FUERON ENUNCIADAS</t>
  </si>
  <si>
    <t>SE PRESENTARON 7 CUENTAS QUE GENERARON ERROR EN LA BASE PARA LA LIQUIDACIÓN DEL IVA</t>
  </si>
  <si>
    <t>NO SE HA EFECTUADO EN RAZÓN AL NUEVO ENFOQUE QUE GENERA LA RESOLUCIÓN 119 DE ABRIL 27 DE 2006 Y EN ESPERA DE LA CREACIÓN DEL COMITÉ DE SOSTENIBILIDAD FINANCIERA.</t>
  </si>
  <si>
    <t xml:space="preserve">SE ENCUENTRA EN PROCESO CON LA ACTUALIZACIÓN DE LOS PROCEDIMIENTOS DEL ÁREA </t>
  </si>
  <si>
    <t>DURANTE EL SEMESTRE  SE REPORTARON 102 INTERFASES CON ERRORES Y EL TOTAL DE INTERFASES REPORTADAS FUE DE 2027</t>
  </si>
  <si>
    <t>ESTA ACTIVIDAD SE REALIZARÁ A MAS TARDAR A 31 DE JULIO DE 2007</t>
  </si>
  <si>
    <t>EXISTE UN BORRADOR QUE SE COMPLEMENTARÁ, AL FINALIZAR LA SEMANA DEL 15 DE JUNIO DE 2007</t>
  </si>
  <si>
    <r>
      <t xml:space="preserve">1) MEDIANTE DG-0244 DE MAR/05/2007 SE REALIZO REMISION DE ARCHIVOS DE RIPS PERIODO JUNIO A DICIEMBRE DE 2006 AL MINISTERIO DE LA PROTECCION SOCIAL SEGÚN LO ESTABLECIDO EN LA RESOLUCION No. 3374 DE 2000. 2) SE REMITIERON EN TOTAL 199,686 REGISTROS. 3) EL MINISTERIO DE LA PROTECCION SOCIAL DIO RESPUESTA MEDIANTE OFICIO RADICADO 85926 DE FECHA ABR/17/2006 RELACIONANDO LAS NOVEDADES SEGÚN REMISIONES No. 021, 026 Y 027. 3) MEDIANTE DG-0728 DE JUN/19/2007 EL FONDO ENVIA RESPUESTA A RADICADO 85926 REMISION CORRECCION ARCHIVOS DEVUELTOS RIPS. </t>
    </r>
    <r>
      <rPr>
        <b/>
        <sz val="40"/>
        <rFont val="Arial"/>
        <family val="2"/>
      </rPr>
      <t>4) A LA FECHA EL MINSTERIO NO HA DADO RESPUESTA A LA VALIDACION DE LOS RIPS PERIODO SEGUNDO SEM / 2006. 5) CONTINUA ESTA ACTIVIDAD PARA SEGUIMIENTO EN EL I SEM/2007.</t>
    </r>
  </si>
  <si>
    <r>
      <t>1) LA DIVISION DE PRESTACIONES ECONOMICAS SUGIERE QUE LA AUDITORIA DE LA NOMINA DE PENSIONADOS MENSUALMENTE REALICE SEGUMIENTO A LAS LIQUIDACIONES Y PAGOS PREVIA CONFRONTACION DE LOS SOPORTES DE RECONOCIMIENTO. 2) EL PROCEDIMIENTO 03040103 "SUSTITUCION PENSIONAL A HEREDEROS" FUE ENVIADO POR LA DIVISION DE PRESTACIONES ECONOMICAS PARA SER ACTUALIZADO Y MODIFICADOS EN EL SIP. 3) LA OFICINA DE PLANEACION Y SISTEMAS Y EL COMITE DE PROCESOS Y PROCEDIMIENTOS NO HAN APROBADO SU MODIFICACION. 4) LA DIVISION DE PRESTACIONES ECONOMICAS SUGIERE SEPARAR LAS ACTIVIDADES DE ESTA DEPENDENCIA Y LA OFICINA DE PLANEACION Y SISTEMAS.</t>
    </r>
    <r>
      <rPr>
        <b/>
        <sz val="40"/>
        <rFont val="Arial"/>
        <family val="2"/>
      </rPr>
      <t xml:space="preserve"> 5) SE RECOMIENDA ACTUALIZAR Y MODIFICAR LOS PROCEDIMIENTOS RELACIONADOS ANTES DE JULIO 31/2007, FECHA EN LA CUAL SE VENCE EL PLAZO PARA MODIFICAR Y ACTUALIZAR LOS PROCEDIMIENTOS SEGUN HALLAZGO No. 1 DEL PLAN DE MEJORAMIENTO CGR CUENTA 2005. 6) EL INDICADOR DEBE CONTINUAR IGUAL POR CUANTO MIDE EL CONTROL DEL RIESGO. 7) CONTINUA ESTA ACTIVIDAD PENDIENTE Y SE REALIZARA SEGUIMIENTO EN EL I SEM/2007.</t>
    </r>
  </si>
  <si>
    <r>
      <t>1) EL FONDO DE PASIVO SOCIAL DE F.C.N. ESTA SUSCRIBIENDO CONVENIO DE PAGO MESADAS PENSIONALES CON EL BANCO BBVA COLOMBIA. 2) A LA FECHA DEL MONITOREO SE ENCUENTRA EN BORRADOR. 3) EL OBJETO ES LA PRESTACIÓN DE SERVICIOS BANCARIOS POR PARTE DEL BANCO PARA EL PAGO DE LAS PENSIONES DE VEJEZ, JUBILACIÓN, INVALIDEZ, SUSTITUCIÓN O SOBREVIVIENTES. 4) ADICIONAL A ESTO EXISTE UN ANEXO OPERATIVO QUE HACE PARTE DEL CONVENIO Y CUYO OBJETO ES EL DE EFECTUAR  EL PAGO  MENSUAL A NIVEL NACIONAL DE LA NÓMINA DE PENSIONADOS  DE LOS  FERROCARRILES NACIONALES, MEDIANTE  ABONO A CUENTA PENSIONAL, DEFINIDA COMO UNA CUENTA DE AHORROS  QUE DA A LOS PENSIONADOS LA POSIBILIDAD DE ACCEDER A UN AMPLIO PORTAFOLIO DE PRODUCTOS Y SERVICIOS FINANCIEROS. 5) EN LAS CONDICIONES DEL ANEXO OPERATIVO SE DEFINEN LOS MECANISMOS DE PAGO Y LAS MEDIDAS DE SEGURIDAD PARA EL PAGO DE LAS MESADAS PENSIONALES .</t>
    </r>
    <r>
      <rPr>
        <b/>
        <sz val="40"/>
        <rFont val="Arial"/>
        <family val="2"/>
      </rPr>
      <t>6) SE RECOMIENDA FORMALIZAR EL CONVENIO CON EL BANCO BBVA Y APLICARLO. 7) LA DIVISION DE TESORERIA NO REPORTA FRAUDES EN EL PERIODO MONITOREADO. 8) SE REALIZARA MONITOREO DE LA IMPLEMENTACION DEL CONVENIO EL PRIMER SEM/2007.</t>
    </r>
  </si>
  <si>
    <t>1) SE SUSCRIBIO CONTRATO 078 DE 2006 CUYO OBJETO ERA EL DE “EFECTUAR DENTRO DEL MARCO LEGAL VIGENTE, EL DISEÑO, LA IMPLEMENTACIÓN Y EL DESARROLLO AL INTERIOR DE LA ENTIDAD DE LAS ETAPAS DE COBRO PERSUASIVO Y DE COBRO COACTIVO CORRESPONDIENTES, CON EL FIN DE OBTENER EL RECAUDO Y PAGO QUE POR CONCEPTO DE CUOTAS PARTES PENSIONALES LAS DIFERENTES ENTIDADES ADEUDEN AL FONDO”,</t>
  </si>
  <si>
    <t xml:space="preserve">MEDIANTE OFICIO DE FECHA 30 DE MAYO, SE ENVIÓ SOLICITUD A LA DIVISIÒN DE PERSONAL, PARA EFECTOS DE SER INCLUIDA DENTRO DEL PROGRAMA DE CAPACITACIÒN VIGENCIA 2007, LA RELACIONADA CON ESTOS TEMAS. </t>
  </si>
  <si>
    <t>DENTRO DE LA ACTIVIDAD DE RENDICIÒN DE CUENTAS DE LA CIUDADANÌA, CADA UNA DE LAS DEPENDENCIAS DE LA ENTIDAD REPORTA SU INFORME DE GESTIÒN, CON CORTE A 31 DE DICIEMBRE DE LA VIGENCIA INMEDIATAMENTE ANTERIOR.</t>
  </si>
  <si>
    <t>SE REALIZO LA PUBLICACION DE LA RESOLUCION EN LA PAGINA DE INTRANET TANTO A MODO DE NOTICIA COMO  EN LA PARTE DE NORMATIVIDAD, ADEMAS DURANTE LOS MONITOREOS DE ENCONTRAR NOVEDADES SE HACEN LAS RECOMENDACIONES CORRESPONDIENTES A LOS USUARIOS, SE REALIZARON DOS MONITOREOS DURANTE ESTE PERIODO Y  UN MANTENIMIENTO PREVENTIVO</t>
  </si>
  <si>
    <t>DEBIDO A UNA NUEVA DIRECTIVA PRESIDENCIAL TODAS LAS PUBLICACIONES DE LICITACION E INVITACIONES SERAN REALIZADAS EN EL PORTAL UNICO DE CONTRATACION, LO CUAL ES MANEJADO  POR LA OFICINA JURIDICA. LA PAGINA DE LA ENTIDAD SE MANTIENE MAS A MODO DE INFORMACION, POR LO CUAL NO EXISTE RIESGO POR LA DEMORA DEL ENVIO DE LA DOCUMENTACION PARA LA PUBLICACION Y ESTE PROCESO QUEDA EN MANEJO DE LA OFICINA JURIDICA. ESTA ACTIVIDAD DEBE ESTAR A CARGO DE LA OFICINA JURÍDICA, POR TODO LO ANTERIOR SUGERIMOS LA ELIMINACION DE ESTE RIESGO.</t>
  </si>
  <si>
    <t>SE REPORTARON 350 NOVEDADES  Y FUERON ATENDIDAS LA MISMA CANTIDAD, NO SE ACTUALIZÓ EL PROCEDIMIENTO EN DICHAS ACTIVIDADES.</t>
  </si>
  <si>
    <t>ACCIONES A SEGUIR II SEMESTRE / 2006</t>
  </si>
  <si>
    <t>MEDIANTE OFICIO DSAD 1087 DE FECHA NOV/03/2006 SE PRESENTO A LA DIRECCION GENERAL LA PROGRAMACION DE VISITAS A LOS SITIOS DONDE SE ENCUENTRAN CONCENTRADOS LA MAYORIA DEL EQUIPO RODANTE TANTO TRACTIVO COMO REMOLCADO Y A SU VEZ LA NECESIDAD DE APROPIAR POR EL RUBRO DE VIATICOS Y GASTOS DE VIAJE LA SUMA DE ($20,000,000) CON EL FIN DE ENVIAR DOS (2) FUNCIONARIOS PARA PODER CUMPLIR DICHO CRONOGRAMA.</t>
  </si>
  <si>
    <t>1) MEDIANTE INVITACION PUBLICA No. 002/2006 SE OFRECIO EN VENTA DIEZ (10) LOTES DE REPUESTOS FERREOS Y NO FERREOS Y CIEN (100) UNIDADES (LOTES) DE EQUIPO RODANTE REMOLCADO PROPIEDAD DEL FONDO. MEDIANTE RESOLUCION No. 2271 DE NOV/02/2006 SE ADJUDICARON LOS LOTES No. 7, 8 Y 9. LA VENTA DE LOS DEMAS LOTES SE DECLARO DESIERTA POR NO HABER PRESENTADO AL FONDO PROPUESTA ALGUNA (LOTES 1 AL 6 Y 10 AL 110). 2) MEDIANTE INVITACION PUBLICA No. 005/2006 SE OFRECIO EN VENTA CIENTO UNA (101) UNIDADES (LOTES) DE EQUIPO RODANTE REMOLCADO Y OTROS ELEMENTOS PROPIEDAD DEL FONDO. MEDIANTE RESOLUCION No. 124 DE ENE/17/2007 SE ADJUDICARON 35 LOTES DENTRO DE LOS QUE SE ENCUENTRAN 34 LOTES DE EQUIPO RODANTE REMOLCADO. LA VENTA DE LOS DEMAS LOTES SE DECLARO DESIERTA POR NO HABER PRESENTADO AL FONDO PROPUESTA ALGUNA.</t>
  </si>
  <si>
    <t>1) CONTINUAR LAS ACTIVIDADES PARA LA INTERIORIZACIÓN DE LAS POLÍTICAS ASÍ COMO TAMBIÉN VERIFICAR SU CUMPLIMIENTO. 2) DIVULGAR AL PERSONAL DE LA ENTIDAD EL MATERIAL CONSTRUIDO (MANUAL DE USO DEL INTERNET, COPIAS DE SEGURIDAD, MANEJO DEL PROGRAMA DE COMPRESION DE ARCHIVOS, RIESGO DE VIRUS Y POSIBLES FORMAS DE CONTAGIO).</t>
  </si>
  <si>
    <t>MATERIAL COMUNICADO A LOS FUNCIONARIOS</t>
  </si>
  <si>
    <t>INCLUIR DENTRO DEL NUEVO CONTRATO CON EL PROVEEDOR / XENCO (SISTEMA SAFIX) LA NECESIDAD DEL CONTROL DEL PERIODO, REPORTADO ANTE LA OFICINA DE PLANEACIÓN Y SISTEMAS.</t>
  </si>
  <si>
    <t>REGISTRAR EN EL FORMATO ESTABLECIDO PARA CONTROLAR LOS ERRORES LA INFORMACIÓN QUE REPORTAN LAS DIFERENTES ÁREAS CON EL FIN DE LLEVAR A CABO EL RESPECTIVO ANÁLISIS PARA DETERMINAR SI EL ERROR FUE OCASIONADO POR VALIDACIONES INCOMPLETAS EN EL SOFTWARE Y COMO CONTROL PERMANENTE</t>
  </si>
  <si>
    <t>NECESIDADES INCLUIDAS EN EL NUEVO CONTRATO</t>
  </si>
  <si>
    <t>CONTINUAR CON LA SOCIALIZACION DE LA RESOLUCION 173 DE FEBRERO 6 DE 2006 (PUNTOS IMPORTANTES) CON EL FIN DE FORMALIZAR LAS POLÍTICAS DE SEGURIDAD PARA PREVENIR EL RIESGO DE ACCESOS NO AUTORIZADOS.</t>
  </si>
  <si>
    <t>SOCIALIZAR PUNTOS IMPORTANTES DE LA RESOLUCIÓN</t>
  </si>
  <si>
    <r>
      <t xml:space="preserve">1) NO SE MODIFICO Y ACTUALIZO LOS PROCEDIMIENTOS RELACIONADOS CON LA CONTRATACION. 2) LA OFICINA DE PLANEACION Y SISTEMAS SUGIERE QUE ESTA ACTIVIDAD DEBE ESTAR A CARGO DE LA OFICINA JURIDICA (MANUAL DE CONTRATACION E INTERVENTORIA). 3) DE ACUERDO AL DECRETO 2434 DE 2006 (MEDIANTE EL CUAL SE REGLAMENTA LA LEY 80 DE 1993, SE MODIFICA PARCIALMENTE EL DECRETO 2170 DE 2002 Y SE DICTAN OTRAS DISPOSICIONES) SE ORDENA LA  PUBLICIDAD DE PROYECTOS Y PLIEGOS DE CONDICIONES O TÉRMINOS DE REFERENCIA EN EL PORTAL UNICO DE CONTRATACIÓN.  </t>
    </r>
    <r>
      <rPr>
        <b/>
        <sz val="40"/>
        <rFont val="Arial"/>
        <family val="2"/>
      </rPr>
      <t>4) SE RECOMIENDA ACTUALIZAR Y MODIFICAR LOS PROCEDIMIENTOS RELACIONADOS ANTES DE JULIO 31/2007, FECHA EN LA CUAL SE VENCE EL PLAZO PARA MODIFICAR Y ACTUALIZAR LOS PROCEDIMIENTOS SEGUN HALLAZGO No. 1 DEL PLAN DE MEJORAMIENTO CGR CUENTA 2005. 5) SE RECOMIENDA A LA OFICINA JURIDICA ELIMINAR ESTE RIESGO CUANDO SE HAYA ACTUALIZADO Y MODIFICADO EL PROCEDIMIENTO. 6) CONTINUA ESTA ACTIVIDAD PENDIENTE Y SE REALIZARA SEGUIMIENTO EN EL I SEM/2007.</t>
    </r>
  </si>
  <si>
    <t>a) EN LA ACTUALIDAD EXISTE VIGENTE CONTRATO DE VIGILANCIA NO. 051 DE 2006 CELEBRADO CON LA “COMPAÑÍA DE VIGILANCIA Y SEGURIDAD PRIVADA ÁGUILA DE ORO DE COLOMBIA LTDA.” PARA LA PRESTACIÓN DEL SERVICIO DE VIGILANCIA EN LA CIUDAD DE BOGOTÁ CON TRES (3) PUESTOS DE VIGILANCIA Y EN LAS BODEGAS DEL CORZO EN FACATATIVA CON DOS (2) PUESTOS DE VIGILANCIA. EL MENCIONADO CONTRATO TIENE UNA DURACIÓN DE OCHO (8) MESES Y VEINTE (20) DÍAS CONTADOS A PARTIR DEL 20 DE ABRIL Y HASTA EL 20 DE DICIEMBRE DE 2006.</t>
  </si>
  <si>
    <r>
      <t>1) MEDIANTE GCI - 021 DE FEB / 15 / 2007 EL GRUPO DE CONTROL INTERNO REALIZO SEGUIMIENTO SOBRE EL CUMPLIMIENTO DE LAS NORMAS EN MATERIA DE DERECHO DE AUTOR SOBRE SOFTWARE VERIFICANDO LA EXISTENCIA DE 125 EQUIPOS DE COMPUTO QUE LA DIVISION DE SERVICIOS ADMINISTRATIVOS REPORTO A 31 DE DICIEMBRE / 2006.</t>
    </r>
    <r>
      <rPr>
        <b/>
        <sz val="40"/>
        <rFont val="Arial"/>
        <family val="2"/>
      </rPr>
      <t xml:space="preserve"> 2) </t>
    </r>
    <r>
      <rPr>
        <sz val="40"/>
        <rFont val="Arial"/>
        <family val="2"/>
      </rPr>
      <t xml:space="preserve">MEDIANTE GCI-218 DE DIC/29/2006 EL GRUPO DE CONTROL INTERNO REALIZO SEGUIMIENTO AL PROCESO ADMINISTRATIVO VERIFICANDO LA SALVAGUARDA DE LOS EQUIPOS DE COMPUTO Y CONCLUYO: </t>
    </r>
  </si>
  <si>
    <t>b) EXISTE UNA POLIZA QUE CUBRE EL RIESGO DE LOS EQUIPOS ELECTRÓNICOS Y DE CÓMPUTO: PÓLIZA NO. 1001169 DE LA PREVISORA S.A., LA CUAL FUE CONSTITUIDA POR VALOR DE ($668.072.153) PARA EL PERIODO COMPRENDIDO ENTRE JUNIO 25 DE 2006 A JUNIO 25 DE 2007. DICHA PÓLIZA TIENE COBERTURA CONTRA HURTO SIMPLE, HURTO CALIFICADO, TERREMOTO, TEMBLOR Y/O ERUPCIÓN VOLCÁNICA, ASONADA, MOTÍN, CONMOCIÓN CIVIL O POPULAR, HUELGA Y ACTOS MAL INTENCIONADOS DE TERCEROS (TERRORISMO);</t>
  </si>
  <si>
    <r>
      <t>SIN EMBARGO, AL VERIFICAR EL LISTADO DE BIENES ANEXO A DICHA PÓLIZA Y LA SOLICITUD DE COTIZACIÓN PARA SU RENOVACIÓN, REALIZADA MEDIANTE DSAD-523 DE JUNIO 06 DE 2006, EL VALOR DE LOS BIENES A ASEGURAR ERA DE $665.738.224.POR LO ANTERIORMENTE EXPUESTO, ES NECESARIO QUE LA DIVISIÓN ADMINISTRATIVA ACLARE A QUE CORRESPONDE LA DIFERENCIA DE $2.333.228.</t>
    </r>
    <r>
      <rPr>
        <b/>
        <sz val="40"/>
        <rFont val="Arial"/>
        <family val="2"/>
      </rPr>
      <t xml:space="preserve"> 3) CONTINUA ESTA ACTIVIDAD PARA SEGUIMIENTO EN EL I SEM/2007.</t>
    </r>
  </si>
  <si>
    <r>
      <t xml:space="preserve">1) LA OFICINA DE PLANEACIÓN Y SISTEMAS LLEVA CONTROL DE LOS REQUERIMIENTOS ATENDIDOS A LOS USUARIOS DE LOS EQUIPOS DE COMPUTO. 2) EL GRUPO DE TRABAJO DE CONTROL INTERNO VERIFICO LA INFORMACIÓN RELACIONADA EN LA BASE DE DATOS Y CONSTATO QUE ENTRE EL 01  DE JULIO Y EL 31 DE DICIEMBRE / 2006 SE ATENDIERON TRESCIENTAS OCHENTA Y NUEVE (389) SOLICITUDES. 3) NO SE ACTUALIZO Y MODIFICO EL PROCEDIMIENTO RELACIONADO. </t>
    </r>
    <r>
      <rPr>
        <b/>
        <sz val="40"/>
        <rFont val="Arial"/>
        <family val="2"/>
      </rPr>
      <t>4) SE RECOMIENDA ACTUALIZAR Y MODIFICAR LOS PROCEDIMIENTOS RELACIONADOS ANTES DE JULIO 31/2007, FECHA EN LA CUAL SE VENCE EL PLAZO PARA MODIFICAR Y ACTUALIZAR LOS PROCEDIMIENTOS SEGUN HALLAZGO No. 1 DEL PLAN DE MEJORAMIENTO CGR CUENTA 2005. 5) CONTINUA ESTA ACTIVIDAD PENDIENTE Y SE REALIZARA SEGUIMIENTO EN EL I SEM/2007.</t>
    </r>
  </si>
  <si>
    <t>SE RECOMIENDA MODIFICAR Y/O ACTUALIZAR LOS PROCEDIMIENTOS RELACIONANDO LAS POLITICAS TRAZADAS MEDIANTE RESOLUCION No. 173 DE FEBRERO 06 DE 2006 PARA GARANTIZAR SU PERMANENTE APLICACION Y EFECTIVIDAD.</t>
  </si>
  <si>
    <t>NO SE HA PRESENTADO A LA DIRECCION GENERAL PUES NO ME HA QUEDADO TIEMPO DE TERMINARLO</t>
  </si>
  <si>
    <t>NO SE HA TERMINADO EL MANUAL Y COMO CONSECUENCIA NO SE HAN ACTUALIZADO  LOS PROCEDIMIENTOS</t>
  </si>
  <si>
    <t>COORDINAR CON LA DIVISIÓN DE PERSONAL LA METODOLOGÍA QUE SE VA A SEGUIR PARA BRINDAR LA REINDUCCION DEL PROGRAMA SAFIX, LO CUAL FUE REPORTADO DENTRO DE LAS NECESIDADES DE CAPACITACIÓN PARA EL AÑO 2006 Y QUE ESTÁ INCLUIDO EN EL PLAN DE CAPACITACIÓN DE LA ENTIDAD.</t>
  </si>
  <si>
    <t>ENERO A DICIEMBRE DE 2006</t>
  </si>
  <si>
    <t>SILVANO MARTÍNEZ / JEFE DIVISIÓN DE PERSONAL</t>
  </si>
  <si>
    <t>JULIO A DICIEMBRE DE 2006</t>
  </si>
  <si>
    <t>DIEGO MUÑOZ</t>
  </si>
  <si>
    <t>ESTUDIO PRESENTADO Y ANALIZADO POR EL JEFE DE LA OFICINA DE PLANEACIÓN Y SISTEMAS</t>
  </si>
  <si>
    <t>PRESENTAR NUEVAMENTE LA NECESIDAD DE VIGILANCIA PARA ESTOS BIENES A LA OFICINA DE PLANEACIÓN Y SISTEMAS PARA LA CONSECUCIÓN DE LOS RECURSOS.</t>
  </si>
  <si>
    <t xml:space="preserve">JEFE DIVISIÓN ADMINISTRATIVA </t>
  </si>
  <si>
    <t>VERIFICAR PERIÓDICAMENTE LA EXISTENCIA FÍSICA DE DICHO EQUIPO O  PRESENTAR LA NECESIDAD ANTE LA SECRETARÍA GENERAL PARA QUE SE DELEGUE ESTA ACTIVIDAD EN LOS FUNCIONARIOS DEL FPS QUE SE TRASLADEN EN MISIÓN OFICIAL A ALGUNOS DE LAS CIUDADES DONDE SE ENCUENTRA DICHO EQUIPO, PARA LO CUAL, LA DSA DEBE DISEÑAR UN FORMATO CON LA INFORMACIÓN BÁSICA QUE SE DEBE VERIFICAR.</t>
  </si>
  <si>
    <t>JUNIO A DICIEMBRE DE 2006</t>
  </si>
  <si>
    <t>GESTIONAR PROCESOS PARA LA COMERCIALIZACIÓN DE ESTOS BIENES</t>
  </si>
  <si>
    <t>JEFE DIVISIÓN ADMINISTRATIVA / OFICINA JURÍDICA</t>
  </si>
  <si>
    <t>PRESENTAR NUEVAMENTE LA NECESIDAD DE ASEGURAR ESTOS BIENES A LA OFICINA DE PLANEACIÓN Y SISTEMAS PARA LA CONSECUCIÓN DE LOS RECURSOS.</t>
  </si>
  <si>
    <t>JUNIO Y DICIEMBRE DE 2006</t>
  </si>
  <si>
    <t xml:space="preserve">ADELANTAR UN (1) INVENTARIO GENERAL Y  CHEQUEOS SELECTIVOS DOS (2) VECES AL AÑO, DEJANDO SOPORTE DE ÉSTOS.   </t>
  </si>
  <si>
    <t>CHEQUEOS SORPRESIVOS</t>
  </si>
  <si>
    <t>ACTUALIZAR LA INFORMACIÓN CON LOS RESULTADOS DEL INVENTARIO Y  LOS CHEQUEOS SELECTIVOS REALIZADOS, DEJANDO CONSTANCIA DE ESTA ACTIVIDAD.</t>
  </si>
  <si>
    <t>CONSULTA REVISADA Y MEJORADA</t>
  </si>
  <si>
    <t xml:space="preserve">JEFE DIV. ADMINISTRATIVA </t>
  </si>
  <si>
    <t>PROGRAMACIÓN  Y DESARROLLO DE LA CAPACITACIÓN SOBRE TÉCNICAS DE AUDITORÍA - 31/10/2006 - JEFE DIVISIÓN DE PERSONAL.</t>
  </si>
  <si>
    <t>DEBE CONTINUAR HASTA QUE SE CUMPLAN LAS ACTIVIDADES PLANTEADAS.</t>
  </si>
  <si>
    <t xml:space="preserve">CAPACITACIÓN SOBRE EL PROCESO DE LAS NOTIFICACIONES Y ATENCIÓN DE RECURSOS, </t>
  </si>
  <si>
    <t xml:space="preserve">No DE FUNCIONARIOS CAPACITADOS / No TOTAL DE FUNCIONARIOS A CAPACITAR, </t>
  </si>
  <si>
    <t>ALTO</t>
  </si>
  <si>
    <t xml:space="preserve">
</t>
  </si>
  <si>
    <t>APROBACIÓN RIPS ERRADOS RESOLUCIÓN 3374</t>
  </si>
  <si>
    <t>FALTA DE OPORTUNIDAD EN LA ACTUALIZACIÓN DE LA BASE DE DATOS, DE ACUERDO CON LAS NOVEDADES REPORTADAS</t>
  </si>
  <si>
    <t>SILVANO MARTÍNEZ</t>
  </si>
  <si>
    <t>No. DE ERRORES DETECTADOS POR VALIDACIONES INCOMPLETAS DURANTE EL PERIODO</t>
  </si>
  <si>
    <t>VERIFICAR QUE LA EMPRESA DE VIGILANCIA EFECTÚE  LOS CONTROLES Y LAS REQUISAS  AL INGRESO Y SALIDA DE LA ENTIDAD</t>
  </si>
  <si>
    <t>JEFE DIVISIÓN ADMINISTRATIVA</t>
  </si>
  <si>
    <t>CONTROL VERIFICADO</t>
  </si>
  <si>
    <t>JEFE DIVISIÓN DE PERSONAL / TÉCNICO ADMINISTRATIVO.</t>
  </si>
  <si>
    <t>AGOSTO DE 2006</t>
  </si>
  <si>
    <t>SUBDIRECCIÓN FINANCIERA / TESORERÍA</t>
  </si>
  <si>
    <t>1) EVALUACIÓN CONJUNTA DE LOS BANCOS Y EL FONDO DE LOS CONVENIOS EN CUANTO A MECANISMOS DE PAGO Y MEDIDAS ADICIONALES DE SEGURIDAD.2) LA DIVISIÓN DE TESORERÍA DEBE COORDINAR PARA QUE SE DEJE SOPORTE DE TODAS LAS ACCIONES QUE SE ADELANTEN 3) REPORTAR LA INFORMACIÓN DE LOS INDICADORES.</t>
  </si>
  <si>
    <t xml:space="preserve">No. DE EVALUACIONES REALIZADAS / No. DE EVALUACIONES PROGRAMADAS. </t>
  </si>
  <si>
    <t>SUBDIRECCIÓN FINANCIERA / PRESUPUESTO</t>
  </si>
  <si>
    <t xml:space="preserve">TÉCNICO Y COORDINADOR DE PRESUPUESTO,  Y SUBDIRECTOR FINANCIERO </t>
  </si>
  <si>
    <t>GENERAR OBLIGACIONES SIN REQUISITOS MÍNIMOS LEGALES</t>
  </si>
  <si>
    <t xml:space="preserve">TÉCNICOS DE PRESUPUESTO -   SUBDIRECTOR FINANCIERO </t>
  </si>
  <si>
    <t>No. TOTAL DE CUENTAS DEPURADAS / No. TOTAL DE CUENTAS RECIBIDAS</t>
  </si>
  <si>
    <t xml:space="preserve">FALTA DE  DIVULGACIÓN Y RETROALIMENTACIÓN OPORTUNA DE LAS NUEVAS NORMAS </t>
  </si>
  <si>
    <t>INADECUADA IMPUTACIÓN CONTABLE DE LOS HECHOS ECONÓMICOS DEL FONDO.</t>
  </si>
  <si>
    <t>TÉCNICO DE PRESUPUESTO Y TÉCNICO DE CONTABILIDAD / JEFE DE CONTABILIDAD</t>
  </si>
  <si>
    <t>RESULTADOS MONITOREO AÑO 2006</t>
  </si>
  <si>
    <t>CONTINUAR CON LA DIVULGACION DE LAS POLITICAS DE SEGUIRIDAD PARA PREVENIR EL RIESGO DE PRESENCIA DE VIRUS EN LOS EQUIPOS DE CÓMPUTO SEGÚN LO ESTABLECIDO EN LA RESOLUCION  No. 173 DE FEBRERO 6 DE 2006.</t>
  </si>
  <si>
    <t>SE RECOMIENDA ACTUALIZAR EL PROCEDIMIENTO DE ACUERDO A LA NORMATIVIDAD VIGENTE SEGUN DECRETO 2434 DE FECHA 18 DE JULIO DE 2006 POR MEDIO DEL CUAL EL GOBIERNO NACIONAL REGLAMENTA LA PUBLICACION DE LOS PLIEGOS DE CONDICIONES O TERMINOS DE REFERENCIA (TODO LO RELACIONADO CON CONTRATACION PUBLICA) EN EL PORTAL UNICO DE CONTRATACION.</t>
  </si>
  <si>
    <t>IMPLEMENTAR CONTROLES PARA HACER SEGUIMIENTO PERMANENTE A LA EJECUCIÓN DE LAS ACTIVIDADES POR PARTE DE CADA JEFE INMEDIATO Y RETROALIMENTACIÓN CONTINUA DEJANDO CONSTANCIA,  CUANDO SE DE INICIO A LA APLICACIÓN DEL NUEVO MODELO DE EVALUACIÓN DEL DESEMPEÑO.</t>
  </si>
  <si>
    <t>No. DE CONTROLES IMPLEMENTADOS</t>
  </si>
  <si>
    <t>JEFE DE DIVISIÓN DE SERVICIOS ASISTENCIALES / OFICINA DE PLANEACIÓN Y SISTEMAS /COMITÉ DE MEJORAMIENTO DE PROCESOS Y PROCEDIMIENTOS</t>
  </si>
  <si>
    <t>DURANTE EL SEGUNDO SEMESTRE/06 SE EXPIDIERON 97 CERTIFICACIONES.</t>
  </si>
  <si>
    <t>EN EL MES DE AGOSTO/06 SE ADELANTO UN CURSO DE CAPACITACION SOBRE INTERPOSICION DE RECURSOS PARA LOS DIFERENTES FUNCIONARIOS DE LA ENTIDAD A NIVEL BOGOTA.</t>
  </si>
  <si>
    <t>COORDINADORA DE AFILIACIONES Y COMPENSACIÓN / OFICINA DE PLANEACIÓN Y SISTEMAS / COMITÉ DE MEJORAMIENTO DE PROCESOS Y PROCEDIMIENTOS</t>
  </si>
  <si>
    <t>ANALIZAR NUEVAMENTE EL PROCEDIMIENTO, INTRODUCIR LOS CAMBIOS RESPECTIVOS Y SOLICITAR LA MODIFICACIÓN EN EL SIP.</t>
  </si>
  <si>
    <t>VERIFICAR QUE SE DE CUMPLIMIENTO A LOS CONTROLES IMPLEMENTADOS A TRAVÉS DE LA CIRCULAR SF-470 DE JUNIO 30 DE 2005, DE LO CONTRARIO DEVOLVER LAS FACTURAS</t>
  </si>
  <si>
    <t xml:space="preserve">VERIFICACIÓN DEL CDP POR QUIEN LO EXPIDE Y POR OTRO FUNCIONARIO DEL ÁREA REVISANDO QUE TODA LA INFORMACIÓN QUE SE INCLUYE EN ESTE CONCUERDE CON LA SOLICITUD Y QUE SE HAYA AFECTADO EL RUBRO QUE CORRESPONDA, LO CUAL DEBE EFECTUARSE ANTES DE QUE SE PASE AL SUBDIRECTOR FINANCIERO. </t>
  </si>
  <si>
    <t>REGISTRAR EN UNA BITÁCORA LAS NOVEDADES OCURRIDAS DURANTE EL PERIODO POR ERRORES EN LOS CERTIFICADOS EXPEDIDOS.</t>
  </si>
  <si>
    <t>SECRETARIA SUBDIRECCIÓN FINANCIERA</t>
  </si>
  <si>
    <t>DEFINIR EL PROCEDIMIENTO QUE VA A SEGUIR LA ENTIDAD PARA LA APLICACIÓN DEL COBRO COACTIVO</t>
  </si>
  <si>
    <r>
      <t xml:space="preserve">c) PARA EL TERCER TRIMESTRE SE VISITARIA EL 60,87% DEL EQUIPO RODANTE UBICADO EN SANTA MARTA Y CIENAGA. d) PARA EL CUARTO TRIMESTRE SE VISITARA EL 39,13% DEL EQUIPO RODANTE UBICADO EN CALI, BARRANCABERMEJA Y GRECIA. DE ACUERDO A ESTA  PROGRAMACION, LAS ACTIVIDADES COSTARIAN ($20,000,000) DEL PRESUPUESTO VIGENCIA 2007 PARA QUE DOS (2) FUNCIONARIOS REALIZARAN LAS VISITAS. 2) ESTOS FUNCIONARIOS REALIZARON VISITAS DE INVENTARIO E INSPECCION AL EQUIPO RODANTE EN LOS TALLERES DE SANTA MARTA, POZOS COLORADOS, CIENAGA, CALI Y PALMIRA Y PRESENTARON LOS RESPECTIVOS INFORMES DETALLANDO LOS RESULTADOS DE LAS VISITAS. </t>
    </r>
    <r>
      <rPr>
        <b/>
        <sz val="40"/>
        <rFont val="Arial"/>
        <family val="2"/>
      </rPr>
      <t>3) SE RECOMIENDA CONTINUAR CON LAS ACTIVIDADES PROGRAMADAS PARA EL PRIMER SEM/2007.</t>
    </r>
  </si>
  <si>
    <r>
      <t xml:space="preserve">PARA EL SEGUNDO SEMESTRE DE 2006 SE ADJUDICARON BIENES MUEBLES ASI: 1) MEDIANTE INVITACION PUBLICA No. 02/2006 Y RESOLUCION 2271 DE 2006 SE VENDIERON TRES (3) LOTES COMPUESTO POR REPUESTOS FERREOS Y NO FERREOS UBICADOS EN ALMACEN EL CORZO Y REGIONAL PACIFICO, LA VENTA DE LOS RESTANTES CIENTO SIETE (107) LOTES SE DECLARO DESIERTA POR NO PRESENTARSE PROPUESTA ALGUNA. 2) MEDIANTE INVITACION PUBLICA No. 05/2006 Y RESOLUCION No. 124 DE 2007 SE VENDIERON TREINTA Y CINCO (35) LOTES COMPUESTOS POR REPUESTOS FERREOS Y NO FERREOS Y UNIDADES DE EQUIPO RODANTE REMOLCADO, LA VENTA DE LOS RESTANTES SESENTA Y SEIS (66) LOTES SE DECLARO DESIERTA POR NO PRESENTARSE PROPUESTA ALGUNA. </t>
    </r>
    <r>
      <rPr>
        <b/>
        <sz val="40"/>
        <rFont val="Arial"/>
        <family val="2"/>
      </rPr>
      <t>3) SE RECOMIENDA CONTINUAR CON LAS ACTIVIDADES MENCIONADAS PARA EL PRIMER SEM/2007.</t>
    </r>
  </si>
  <si>
    <r>
      <t>1) MEDIANTE  DSAD- 1074 DE OCTUBRE 30 DE  2006 SE SOLICITA A LA OFICINA DE PLANEACION Y SISTEMAS LA CONSECUCIÓN  DE LOS RECURSOS NECESARIOS PARA AMPARAR EL EQUIPO FERREO DISPONIBLE (479 UNIDADES) CONTRA TODO RIESGO UBICADO EN LAS DIFERENTES ESTACIONES DEL ANTIGUO FERROCARRIL. 2) MEDIANTE ACUERDO No. 003/2007 LA DIRECCION GENERAL DEL PRESUPUESTO NACIONAL DEL MINISTERIO DE HACIENDA Y CREDITO PUBLICO APRUEBA TRASLADOS EN EL PRESUPUESTO DE INGRESOS Y GASTOS DEL FONDO. 3) EN EL ACUERDO NO SE CONTEMPLARON RECURSOS PARA ATENDER EL AMPARO DEL EQUIPO FERREO PROPIEDAD DEL FONDO. 4</t>
    </r>
    <r>
      <rPr>
        <b/>
        <sz val="40"/>
        <rFont val="Arial"/>
        <family val="2"/>
      </rPr>
      <t>) CONTINUAR CON LAS ACTIVIDADES EN EL PRIMER SEM/2007 HASTA ALCANZAR EL CUMPLIMIENTO DE LAS ACCIONES.</t>
    </r>
  </si>
  <si>
    <r>
      <t xml:space="preserve"> </t>
    </r>
    <r>
      <rPr>
        <b/>
        <sz val="40"/>
        <rFont val="Arial"/>
        <family val="2"/>
      </rPr>
      <t>2)CONTINUAR CON LAS ACCIONES POR  CUANTO A PESAR DE LAS RECOMENDACIONES Y PUNTOS IMPLEMENTADOS CONTINÙA PRESENTÁNDOSE DIFERENCIAS EN LAS CUENTAS PERSONALES. 3) ESTAS ACTIVIDADES SERAN VERIFICADAS EN EL MONITOREO DEL PRIMER SEM/2007</t>
    </r>
  </si>
  <si>
    <r>
      <t xml:space="preserve">1) SE VERIFICO LA ACTUALIZACION DE LAS CUENTAS PERSONALES A 31/DIC/2006 SEGUN LO REPORTADO POR LA DIVISION DE SERVICIOS ADMINISTRATIVOS. ESTOS CAMBIOS FUERON GENERADOS POR LA TERMINACION DE SERVICIOS LABORALES DEL PERSONAL EN MISION FINALIZANDO LA VIGENCIA 2006 Y ROTACION DE PERSONAL DE PLANTA. </t>
    </r>
    <r>
      <rPr>
        <b/>
        <sz val="40"/>
        <rFont val="Arial"/>
        <family val="2"/>
      </rPr>
      <t>2) FUERON TREINTA Y TRES (33) CUENTAS PERSONALES MODIFICADAS Y ACTUALIZADAS DE LAS DEPENDENCIAS DE: CONTROL INTERNO, PRESUPUESTO Y CONTABILIDAD, PLANEACION Y SISTEMAS, PRESTACIONES ECONOMICAS, SECRETARIA GENERAL, SERVICIOS ASISTENCIALES, SERVICIOS ADMINISTRATIVOS, AFILIACIONES Y COMPENSACION, JURIDICA, PERSONAL Y FINANCIERA. 3) ESTOS MOVIMIENTOS DE INVENTARIO GENERARON REINTEGRO DE LOS ELEMENTOS. 4) DE LAS TREINTA Y TRES (33) CUENTAS PERSONALES, SIETE (7) FUERON CORREGIDAS A SOLICITUD DEL FUNCIONARIO RESPECTIVO. 5) SE VERIFICO LA BASE DE DATOS DISPUESTA EN LA PAGINA INTRANET DEL FONDO LA CUAL NO HA SIDO ACTUALIZADA A LA FECHA. 6) CONTINUA CON LAS ACCIONES PARA EL PRIMER SEM/2007 HASTA QUE SE CUMPLAN CON LOS ACTIVIDADES RELACIONADAS.</t>
    </r>
  </si>
  <si>
    <r>
      <t xml:space="preserve">1) EL JEFE DE LA DIVISION DE SERVICIOS ADMINISTRATIVOS EN REITERADAS OPORTUNIDADES COMUNICA A LOS VIGILANTES LA NECESIDAD DE REALIZAR LOS RESPECTIVOS CONTROLES AL INGRESO Y SALIDA DE LAS FUNCIONARIOS Y VISITANTES DE LA ENTIDAD, CON LAS REQUISAS ADECUADAS A LOS BOLSOS, MALETAS Y/O PAQUETES. 2) SE VERIFICO EL AVISO DISPUESTO EN EL VIDRIO DE LA ENTRADA A LA ENTIDAD EL CUAL ADVIERTE LA NECESIDAD DE REQUIZAR TODO PAQUETE AL INGRESO Y SALIDA DE LAS INSTALACIONES DE LA ENTIDAD. </t>
    </r>
    <r>
      <rPr>
        <b/>
        <sz val="40"/>
        <rFont val="Arial"/>
        <family val="2"/>
      </rPr>
      <t>3) SE RECOMIENDA CONTINUAR CON LAS ACTIVIDADES PARA EL PRIMER SEM/2007.</t>
    </r>
  </si>
  <si>
    <t xml:space="preserve">1) MEDIANTE GCI-218 DE DIC/29/2006 EL GRUPO DE CONTROL INTERNO REALIZO SEGUIMIENTO A LAS ACTIVIDADES DEL PROCESO ADMINISTRATIVO DENTRO DE LAS QUE SE EL ADECUADO MANEJO DE LOS ACTIVOS FIJOS EN CUSTODIA DE LOS FUNCIONARIOS DEL FPS, TOMANDO  UN SELECTIVO DE DIEZ (10) CUENTAS PERSONALES EN LAS  ÁREAS DE BIENESTAR PUERTOS, SECRETARIA GENERAL, Y PRESTACIONES ECONÓMICAS, OBSERVANDO QUE: </t>
  </si>
  <si>
    <t>REITERAR A LA DIVISION ADMINISTRATIVA LOS REQUERIMIENTOS QUE NO HAYAN PODIDO SER ATENDIDOS DURANTE LA VIGENCIA 2006 (DIGITURNO, SEÑALIZACION ENTRE OTROS).</t>
  </si>
  <si>
    <t>JULIO DE 2007</t>
  </si>
  <si>
    <t>OFICIO ENVIADO</t>
  </si>
  <si>
    <t>ENERO DE 2007</t>
  </si>
  <si>
    <t xml:space="preserve"> No DE CERTIFICADOS EXPEDIDOS CON ERRORES/ No TOTAL DE CERTIFICADOS EXPEDIDOS</t>
  </si>
  <si>
    <t>No. DE OBLIGACIONES GENERADAS CON SOPORTES INCOMPLETOS  /  TOTAL DE OBLIGACIONES GENERADAS</t>
  </si>
  <si>
    <t>CARENCIA DE CULTURA DE PLANEACIÓN PARA EL LOGRO DE LOS OBJETIVOS DE LA ENTIDAD.</t>
  </si>
  <si>
    <t>MACROPROCESO -  ATENCIÓN AL USUARIO</t>
  </si>
  <si>
    <t>CARENCIA DE UN MANUAL DE INTERVENTORÍA Y SEGUIMIENTO EN MATERIA DE CONTRATACIÓN</t>
  </si>
  <si>
    <t xml:space="preserve">MANUAL DE INTERVENTORÍA ELABORADO Y ADOPTADO POR EL FONDO </t>
  </si>
  <si>
    <t>REVISON SEMESTRAL DE PARÁMETROS E INDICADORES A INCLUIR EN EL MANUAL DE GARANTÍA</t>
  </si>
  <si>
    <t>NO SE HA ACTUALIZADO Y MODIFICADO EL PROCEDIMIENTO 06030101 "ENVIO DOCUMENTOS AL ARCHIVO CENTRAL". EN EL PRIMER SEMESTRE DE 2007 SE SOLICITARA LA MODIFICACION Y ACTUALIZACION DEL PROCEDIMIENTIO AL COMITÉ DE ACTUALIZACION DE PROCESOS Y PROCEDIMIENTOS.</t>
  </si>
  <si>
    <t>EL GRUPO DE TRABAJO DE CONTROL INTERNO REALIZO SEGUIMIENTO A LOS PROCEDIMIENTOS DE CONTRATACION DEL AÑO 2006.</t>
  </si>
  <si>
    <r>
      <t>1) SE ASISTE A LAS DIFERENTES REUNIONES DE LA JUNTA DE LICITACIONES Y ADQUISICIONES, COMPROBANDO EL CUMPLIMIENTO DE LOS PROCEDIMIENTOS. 2) EL GRUPO DE TRABAJO DE CONTROL INTERNO REALIZO SEGUIMIENTO A LA CONTRATACION DEL PRIMER SEMESTRE DE 2006 (VER GCI-175/2006). 3</t>
    </r>
    <r>
      <rPr>
        <b/>
        <sz val="40"/>
        <rFont val="Arial"/>
        <family val="2"/>
      </rPr>
      <t>) EL FONDO CELEBRO UN TOTAL DE SESENTA Y SEIS (66) CONTRATOS Y VEINTICINCO (25) ORDENES DE PRESTACION DE SERVICIO Y COMPRAVENTA POR LOS SIGUIENTES CONCEPTOS: a) ADQUISICION DE SERVICIO, b) ADQUISICION DE BIENES, c) ARRENDAMIENTO DE BIENES INMUEBLES, d) CONTRATOS DE TRANSACCION, e) VENTA DE BIENES MUEBLES, f) BIENES EN COMODATO, g) PRORROGA DE CONTRATOS DE AÑOS ANTERIORES. 4) LAS RECOMENDACIONES SE PLASMARON EN GCI-175/2006. 5) CONTINUA PARA ACCIONES DE SEGUIMIENTO DURANTE EL PRIMER SEM/2007.</t>
    </r>
  </si>
  <si>
    <r>
      <t xml:space="preserve">VERIFICADA LA ACTIVIDAD Y EL SISTEMA DOC PLUS, SE REALIZARON 258 PRESTAMOS DIGITALES DE DOCUMENTOS DEL CONSECUTIVO No. 1275 AL 1532. NO SE REPORTÓ PERDIDA DE DOCUMENTOS. </t>
    </r>
    <r>
      <rPr>
        <b/>
        <sz val="40"/>
        <rFont val="Arial"/>
        <family val="2"/>
      </rPr>
      <t>1) CONTINUA LA ACTIVIDAD PARA SEGUIMIENTO EN I SEM/2007.</t>
    </r>
  </si>
  <si>
    <r>
      <t xml:space="preserve">VERIFICADO EL PROCEDIMIENTO 06010101 "CORRESPONDENCIA RECIBIDA EXTERNA" NO SE HAN INCLUIDO LAS ACTIVIDADES MENCIONADAS. </t>
    </r>
    <r>
      <rPr>
        <b/>
        <sz val="40"/>
        <rFont val="Arial"/>
        <family val="2"/>
      </rPr>
      <t>1) SE RECOMIENDA ACTUALIZAR Y MODIFICAR EL PROCEDIMIENTO EN MENCION ANTES DE JULIO 31/2007, FECHA EN LA CUAL SE VENCE EL PLAZO PARA MODIFICAR Y ACTUALIZAR LOS PROCEDIMIENTOS SEGUN HALLAZGO No. 1  DEL PLAN DE MEJORAMIENTO CGR CUENTA 2005. 2) CONTINUA ESTA ACTIVIDAD PENDIENTE Y SE REALIZARA SEGUIMIENTO EN EL I SEM/2007</t>
    </r>
  </si>
  <si>
    <r>
      <t xml:space="preserve">VERIFICADO EL PROCEDIMIENTO 06030101 "ENVIO DOCUMENTOS AL ARCHIVO CENTRAL" NO SE HAN INCLUIDO LAS ACTIVIDADES MENCIONADAS. </t>
    </r>
    <r>
      <rPr>
        <b/>
        <sz val="40"/>
        <rFont val="Arial"/>
        <family val="2"/>
      </rPr>
      <t>1) SE RECOMIENDA ACTUALIZAR Y MODIFICAR EL PROCEDIMIENTO EN MENCION ANTES DE JULIO 31/2007, FECHA EN LA CUAL SE VENCE EL PLAZO PARA MODIFICAR Y ACTUALIZAR LOS PROCEDIMIENTOS SEGUN HALLAZGO No. 1 DEL PLAN DE MEJORAMIENTO CGR CUENTA 2005. 2) CONTINUA ESTA ACTIVIDAD PENDIENTE Y SE REALIZARA SEGUIMIENTO EN EL I SEM/2007</t>
    </r>
  </si>
  <si>
    <r>
      <t xml:space="preserve">1) NO SE HA CONCLUIDO EL MANUAL DE INTERVENTORIA Y SEGUIMIENTO. </t>
    </r>
    <r>
      <rPr>
        <b/>
        <sz val="40"/>
        <rFont val="Arial"/>
        <family val="2"/>
      </rPr>
      <t>2) SE RECOMIENDA CULMINARLO Y PRESENTARLO A LA DIRECCION GENERAL PARA SU REVISION Y APROBACION Y POSTERIORMENTE MODIFICAR Y ACTUALIZAR LOS PROCEDIMIENTOS RELACIONADOS CON LA CONTRATACION. 3) CONTINUA ESTA ACTIVIDAD PENDIENTE Y SE REALIZARA SEGUIMIENTO EN EL I SEM/2007.</t>
    </r>
  </si>
  <si>
    <r>
      <t xml:space="preserve">1) CON BASE EN LO ANTERIOR SE RECOMIENDA ACTUALIZAR Y MODIFICAR LOS PROCEDIMIENTOS RELACIONADOS ANTES DE JULIO 31/2007, FECHA EN LA CUAL SE VENCE EL PLAZO PARA MODIFICAR Y ACTUALIZAR LOS PROCEDIMIENTOS SEGUN HALLAZGO No. 1 DEL PLAN DE MEJORAMIENTO CGR CUENTA 2005. </t>
    </r>
    <r>
      <rPr>
        <b/>
        <sz val="40"/>
        <rFont val="Arial"/>
        <family val="2"/>
      </rPr>
      <t>2) CONTINUA ESTA ACTIVIDAD PENDIENTE Y SE REALIZARA SEGUIMIENTO EN EL I SEM/2007.</t>
    </r>
  </si>
  <si>
    <r>
      <t xml:space="preserve">1) LA RESOLUCION No. 173 DE FECHA FEB/06/2006 SE PUBLICÓ EN LA INTRANET DE LA ENTIDAD: LINK - NORMATIVIDAD, FACILITANDO LA CONSULTA Y ACCESO A LAS FUNCIONARIOS DEL FONDO. 2) PERIODICAMENTE SE DIVULGAN PRESENTACIONES A TRAVÉS DE LA RED EN LOS EQUIPOS DE COMPUTO DE LOS USUARIOS INFORMANDO LAS POLITICAS ESTABLECIDAS EN LA CITADA RESOLUCION. </t>
    </r>
    <r>
      <rPr>
        <b/>
        <sz val="40"/>
        <rFont val="Arial"/>
        <family val="2"/>
      </rPr>
      <t>3) EL GRUPO DE TRABAJO DE CONTROL INTERNO RECOMIENDA CONTINUAR CON LA DIVULGACION DE ESTAS POLITICAS Y SUGIERE BUSCAR OTROS MECANISMOS DE INFORMACION (CHARLA, CONFERENCIA, PRESENTACION). 4) CONTINUA PARA ACCIONES DE SEGUIMIENTO PARA EL I SEM/2007. 5) MONITOREO IGUAL AL RIESGO No. 9, ACTIVIDAD No. 2.</t>
    </r>
  </si>
  <si>
    <t>DESARROLLAR ACCIONES TENDIENTES AL RECAUDO (DEFINIR CUENTAS Y EFECTUAR COBROS)</t>
  </si>
  <si>
    <t>DESARROLLAR ACCIONES TENDIENTES AL PAGO (DEPURAR CUENTAS Y PRESENTARLAS PARA QUE PRESUPUESTO EFECTÚE LAS GESTIONES DE PAGO)</t>
  </si>
  <si>
    <t>PROCEDIMIENTO DEFINIDO</t>
  </si>
  <si>
    <t>SUBDIRECCIÓN FINANCIERA / OFICINA JURÍDICA</t>
  </si>
  <si>
    <t>JEFE OFICINA DE PLANEACIÓN Y SISTEMAS</t>
  </si>
  <si>
    <t>SOLICITUD EFECTUADA</t>
  </si>
  <si>
    <t>JEFE OFICINA DE PLANEACIÓN Y SISTEMAS /DIEGO MUÑOZ</t>
  </si>
  <si>
    <t>PROCEDIMIENTO DEFINIDO E IMPLEMENTADO</t>
  </si>
  <si>
    <t>JEFE DIVISIÓN DE CONTABILIDAD</t>
  </si>
  <si>
    <t>APLICACIÓN DE LA POLÍTICA ADOPTADA POR EL FONDO PARA LA DIVULGACIÓN Y RETROALIMENTACIÓN DE LAS NORMAS</t>
  </si>
  <si>
    <t>REVISIÓN Y APROBACIÓN DE CONTABILIDAD</t>
  </si>
  <si>
    <t>JEFE DIVISIÓN DE CONTABILIDAD / FUNCIONARIOS DEL ÁREA</t>
  </si>
  <si>
    <t>REVISIÓN POR PARTE DE CONTABILIDAD Y DEVOLUCIÓN DE LAS ÓRDENES DE PAGO QUE CONTENGAN INADECUADA IMPUTACIÓN CONTABLE.</t>
  </si>
  <si>
    <t>TÉCNICO DE PRESUPUESTO / TÉCNICO DE CONTABILIDAD / JEFE DE CONTABILIDAD</t>
  </si>
  <si>
    <t>INFORMAR AL FUNCIONARIO ENCARGADO DE CAUSAR EL DOCUMENTO 06 SOBRE LA DEBILIDAD QUE SE VIENE PRESENTANDO Y SOLICITARLE UN COMPROMISO PARA QUE ESTA SITUACIÓN NO SE SIGA PRESENTANDO.</t>
  </si>
  <si>
    <t>SUBDIRECTOR FINANCIERO / TÉCNICO DE PRESUPUESTO</t>
  </si>
  <si>
    <t>SOLICITAR A PLANEACIÓN Y SISTEMAS LA GENERACIÓN DEL REPORTE A TRAVÉS DEL SISTEMA DE TAL MANERA QUE FACILITE LA DETECCCIÓN DE AJUSTES A TRAVÉS DEL DOCUMENTO 15 CAUSADOS POR ERRORES EN LA CAUSACIÓN DE LA INFORMACIÓN.-30/06/2006</t>
  </si>
  <si>
    <t>No. DE AFILIADOS DOBLES EN BASE DE DATOS / No. AFILIADOS AL SERVICIO DE SALUD.</t>
  </si>
  <si>
    <t>FRAUDE EN EL COBRO DE MESADAS PENSIONALES</t>
  </si>
  <si>
    <t>SUBDIRECTOR FINANCIERO, JEFE DIVISIÓN DE TESORERÍA</t>
  </si>
  <si>
    <t>No. DE RUBROS AFECTADOS ERRÓNEAMENTE / No. TOTAL DE RUBROS AFECTADOS</t>
  </si>
  <si>
    <t>OMITIR O EXPEDIR EN FORMA IRREGULAR CERTIFICADOS DE DISPONIBILIDAD PRESUPUESTAL</t>
  </si>
  <si>
    <t>1) REVISAR PERMANENTE LOS DOCUMENTOS SOPORTE / MÓDULO DE PRESUPUESTO SISTEMATIZADO EN SAFIX, PROCEDIMIENTO DISEÑADO Y PARA EL CASO DE GASTOS GENERALES VER QUE  ESTÉ CONTEMPLADO EN EL PLAN DE COMPRAS, ANTES QUE EL SUBDIRECTOR FIRME EL CDP, ÉSTE DEBE SER VERIFICADO POR QUIEN LO EXPIDE Y POR OTRO FUNCIONARIO DEL ÁREA. 2) SE DISPUSO IMPLEMENTAR UNA BITACORA DONDE SE REGISTRAN LOS ERRORES DE EXPEDICION DE CERTIFICADOS DE DISPONIBILIDAD PRESUPUESTAL.</t>
  </si>
  <si>
    <t>SE REALIZARON SIETE (7) CHEQUEOS SELECTIVOS A LAS CUENTAS PERSONALES DURANTE EL SEGUNDO SEMESTRE DE 2006 Y ESTOS SE CORRIGIERON DEBIDAMENTE.</t>
  </si>
  <si>
    <t>LA ACTUALIZACION Y MODIFICACION DEL PROCEDIMIENTO SE REALIZARÁ A MAS TARDAR A 31 DE JULIO DE 2007…………...EL INDICADOR NO COINCIDE CON LA ACCION A SEGUIR, PUES SE PROPUSO MODIFICAR EL PROCEDIMIENTO DE SUSTITUCIONES PENSIONALES, Y EN CUMPLIIENTO DE ESTA ACCION  SE ENVIO EN SEPTIEMBRE  EL PROYECTO PARA MODIFICAR EL PROCEDIMIENTO  A LA OFICINA DE PLANEACION Y SISTEMAS SIN EMBARGO HASTA LA FECHA AUN NO HA SIDO  APROBADO, QUEDANDO COMO RESPONSABLES  DE ESTA ACCION TANTO ESTA OFICINA, COMO LA OFICINA DE PLANEACION Y SISTEMAS COMO EL COMITE, RAZON POR LA CUAL NO ES POSIBLE EFECTUAR EL REPORTE DEL AVANCE.  PROPONGO MODIFICAR EL INDICADOR Y FIJAR LAS RESPONSABILIDADES DE CADA AREA DE MANERA INDEPENDIENTE. CABE ACLARAR QUE POR  ERRORES EN EL RECONOCIMEINTO DE SUSTITUCIONES  HASTA LA FECHA NO SE HAN PRESENTADO NUEVAS RECLAMACIONES.</t>
  </si>
  <si>
    <t>DURANTE EL SEGUNDO SEMESTRE DE 2006 SE GENERARON 58 INCAPACIDADES POR LOS MÈDICOS TRATANTES, DE LAS CUALES SOLAMENTE UNA FUE DEVUELTA POR INCONSISTENCIAS EN LA INFORMACIÒN.  EN ESTE CASO SE PROCEDIÒ A REALIZAR REVISIÒN DEL CASO CON EL MÈDICO TRATANTE PARA ACLARAR LA SITUACIÒN OCURRIDA, DEJANDO CONSTANCIA DE ESTA REUNIÒN EN ACTA RESPECTIVA.</t>
  </si>
  <si>
    <t>NO SE REALIZO CAPACITACION DE TECNICAS DE AUDITORIA. SE REPROGRAMO PARA LA VIGENCIA 2007.</t>
  </si>
  <si>
    <t>REVISAR JUNTO CON LOS JEFES DE LAS ÁREAS A SU CARGO,  EL SISTEMA DE CONTROL INTERNO CONTABLE QUE SE VIENE APLICANDO HASTA LA FECHA POR PARTE DE TODAS LAS ÁREAS QUE REPORTAN INFORMACIÓN AL ÁREA FINANCIERA Y LIDERAR UNA ESTRATEGIA QUE PERMITA IMPLEMENAR LOS AJUSTES PERTINENTES DANDO APLICACIÓN A LO ESTABLECIDO EN LA RESOLUCIÓN 119 DE ABIRL 27 DE 2006, EXPEDIDA POR LA CONTADURÍA GENERAL DE LA NACIÓN. 31/12/2007 - SUBDIRECTOR FINANCIERO.</t>
  </si>
  <si>
    <t>SUBDIRECTOR FINANCIERO, JEFES DE DIVISIÓN DE CONTABILIDAD, TESORERÍA, / JEFES AREAS QUE REPORTAN INFORMACIÓN A CONTABILIDAD</t>
  </si>
  <si>
    <t>PUNTOS DE CONTROL IMPLEMENTADOS / PUNTOS DE CONTROL DEFINIDOS</t>
  </si>
  <si>
    <t>DEFINIR SI EL PROGRAMA DE CUOTAS PARTE PENSIONALES VA A SER MANEJADO POR CARTERA, SOLICITAR MODIFICACIONES AL PROVEEDOR DEL SISTEMA.</t>
  </si>
  <si>
    <t>SUBDIRECTOR FINANCIERO / JEFE DIVISIÓN DE PRESTACIONES ECONÓMICAS</t>
  </si>
  <si>
    <t>INCLUIR LOS CONTROLES DEFINIDOS COMO RESULTADO DE LAS POLÍTICAS DE CONTROL INTERNO ADOPTADAS DENTRO DE LOS PROCEDIMIENTOS DE CADA ÁREA,</t>
  </si>
  <si>
    <t>JUNIO DE 2007</t>
  </si>
  <si>
    <t>PROCEDIMIENTOS MODIFICADOS / PROCEDIMIENTOS A MODIFICAR</t>
  </si>
  <si>
    <t>FUNCIONARIOS CAPACITADOS / FUNCIONARIOS A CAPACITAR</t>
  </si>
  <si>
    <t>DURANTE EL SEGUNDO SEMESTRE DE 2006 NO SE PRESENTARON CERTIFICACIONES DE INCUMPLIMIENTO CON ERRORES QUE REQUIRIERAN SER CORREGIDAS</t>
  </si>
  <si>
    <t>X</t>
  </si>
  <si>
    <t>NO APLICA PARA EL PERIODO MONITOREADO.</t>
  </si>
  <si>
    <t>DOCUMENTAR EL PROCEDIMIENTO PARA LA RENDICIÓN DE CUENTAS A TRAVÉS DE AUDIENCIA PÚBLICA, INCLUIRLO EN EL SIP Y  COORDINAR SU APLICACIÓN</t>
  </si>
  <si>
    <t>JEFE OFICINA DE PLANEACIÓN Y SISTEMAS / FUNCIONARIOS DE PLANEACIÓN</t>
  </si>
  <si>
    <t>PROCEDIMIENTO DOCUMENTADO, APROBADO E IMPLEMENTADO</t>
  </si>
  <si>
    <t>SUBDIRECCIÓN DE PRESTACIONES SOCIALES / COORDINACION DE AFILIACIONES Y COMPENSACION</t>
  </si>
  <si>
    <t>MACROPROCESO: SEGURIDAD SOCIAL EN SALUD</t>
  </si>
  <si>
    <t>No. DE CONTRATOS REVISADOS QUE INCUMPLEN CON EL PROCEDIMIENTO/No. DE CONTRATOS REVISADOS</t>
  </si>
  <si>
    <t xml:space="preserve">CHEQUEOS SELECTIVOS REALIZADOS/TOTAL CHEQUEOS PROGRAMADOS . </t>
  </si>
  <si>
    <t xml:space="preserve">No DE LIQUIDACIONES ERRADAS/ No TOTAL DE LIQUIDACIONES </t>
  </si>
  <si>
    <t xml:space="preserve">No DE INTERFASES REPORTADAS CON ERRORES/ No TOTAL DE INTERFASES REPORTADAS EN UN MES                           </t>
  </si>
  <si>
    <t>ESTA INFORMACIÓN DEBE SER DIGITADA POR EL ÁREA DE CARTERA QUE ES LA ENCARGADA DE RECIBIR LOS DOCUMENTOS PARA RECOBRO Y REALIZAR LAS DEVOLUCIONES EN EL CASO DE PRESENTARSE EXTEMPORANEAMENTE.</t>
  </si>
  <si>
    <t>MACROPROCESO / DEPENDENCIA</t>
  </si>
  <si>
    <t>RIESGO_REPORTADO</t>
  </si>
  <si>
    <t>RESPONSABLES</t>
  </si>
  <si>
    <t>CRONOGRAMA</t>
  </si>
  <si>
    <t>INDICADORES PROPUESTOS</t>
  </si>
  <si>
    <t>NIVEL DEL RIESGO</t>
  </si>
  <si>
    <t>INSUFICIENTES CONTROLES Y REQUISAS AL INGRESO Y SALIDA DE LA ENTIDAD</t>
  </si>
  <si>
    <t>CARENCIA DE MECANISMOS EFECTIVOS DE COBRO DE CARTERA</t>
  </si>
  <si>
    <t>MACROPROCESO:  PLANEACIÓN</t>
  </si>
  <si>
    <t>DURANTE EL SEGUNDO SEMESTRE DE 2006 SE REALIZARON 258 PRESTAMOS POR REGISTRO DIGITAL EN DOC_PLUS. NO SE PRESENTARON DOCUMENTOS PERDIDOS.</t>
  </si>
  <si>
    <r>
      <t xml:space="preserve">1) NO SE EFECTUO MONITOREO DE ESTAS ACTIIVDADES POR CUANTO EL AREA DE PRESUPUESTO NO REPORTO AUTOEVALUACION.  2) CONTINUAN SEGUIMIENTO A LAS ACCIONES PENDIENTES PARA EL PRIMER SEM / 2007.  </t>
    </r>
    <r>
      <rPr>
        <b/>
        <sz val="40"/>
        <rFont val="Arial"/>
        <family val="2"/>
      </rPr>
      <t>A) VERIFICACIÓN DEL CDP POR QUIEN LO EXPIDE Y POR OTRO FUNCIONARIO DEL ÁREA REVISANDO QUE TODA LA INFORMACIÓN QUE SE INCLUYE EN ESTE CONCUERDE CON LA SOLICITUD Y QUE SE HAYA AFECTADO EL RUBRO QUE CORRESPONDA, LO CUAL DEBE EFECTUARSE ANTES DE QUE SE PASE AL SUBDIRECTOR FINANCIERO.  3) EL ÁREA RESPONSABLE DE ESTE RIESGO DEBE REPORTAR LAS ESTADISTICAS QUE PERMITAN AUTOEVALUAR EL RESULTADO DE LOS CONTROLES ESTABLECIDOS</t>
    </r>
  </si>
  <si>
    <r>
      <t xml:space="preserve">1) NO SE EFECTUO MONITOREO DE ESTAS ACTIIVDADES POR CUANTO EL AREA DE PRESUPUESTO NO REPORTO AUTOEVALUACION.  2) CONTINUAN SEGUIMIENTO A LAS ACCIONES PENDIENTES PARA EL PRIMER SEM / 2007.  </t>
    </r>
    <r>
      <rPr>
        <b/>
        <sz val="40"/>
        <rFont val="Arial"/>
        <family val="2"/>
      </rPr>
      <t>A) VERIFICAR QUE SE DE CUMPLIMIENTO A LOS CONTROLES IMPLEMENTADOS A TRAVÉS DE LA CIRCULAR SF-470 DE JUNIO 30 DE 2005, DE LO CONTRARIO DEVOLVER LAS FACTURAS. 3) EL ÁREA RESPONSABLE DE ESTE RIESGO DEBE REPORTAR LAS ESTADISTICAS QUE PERMITAN AUTOEVALUAR EL RESULTADO DE LOS CONTROLES ESTABLECIDOS</t>
    </r>
  </si>
  <si>
    <r>
      <t xml:space="preserve">1) NO SE EFECTUO MONITOREO DE ESTAS ACTIVIDADES POR CUANTO LA SUBDIRECCION FINANCIERA NO REPORTO AUTOEVALUACION.  2) CONTINUAN SEGUIMIENTO A LAS ACCIONES PENDIENTES PARA EL PRIMER SEM / 2007. </t>
    </r>
    <r>
      <rPr>
        <b/>
        <sz val="40"/>
        <rFont val="Arial"/>
        <family val="2"/>
      </rPr>
      <t>A) REVISAR PERMANENTE LOS DOCUMENTOS SOPORTE / MÓDULO DE PRESUPUESTO SISTEMATIZADO EN SAFIX, PROCEDIMIENTO DISEÑADO Y PARA EL CASO DE GASTOS GENERALES VER QUE  ESTÉ CONTEMPLADO EN EL PLAN DE COMPRAS, ANTES QUE EL SUBDIRECTOR FIRME EL CDP, ÉSTE DEBE SER VERIFICADO POR QUIEN LO EXPIDE Y POR OTRO FUNCIONARIO DEL ÁREA. B) SE DISPUSO IMPLEMENTAR UNA BITACORA DONDE SE REGISTRAN LOS ERRORES DE EXPEDICION DE CERTIFICADOS DE DISPONIBILIDAD PRESUPUESTAL. 3) EL ÁREA RESPONSABLE DE ESTE RIESGO DEBE REPORTAR LAS ESTADISTICAS QUE PERMITAN AUTOEVALUAR EL RESULTADO DE LOS CONTROLES ESTABLECIDOS</t>
    </r>
  </si>
  <si>
    <r>
      <t xml:space="preserve">1) NO SE EFECTUO MONITOREO DE ESTAS ACTIVIDADES POR CUANTO LA SUBDIRECCION FINANCIERA NO REPORTO AUTOEVALUACION.  2) CONTINUAN SEGUIMIENTO A LAS ACCIONES PENDIENTES PARA EL PRIMER SEM / 2007. </t>
    </r>
    <r>
      <rPr>
        <b/>
        <sz val="40"/>
        <rFont val="Arial"/>
        <family val="2"/>
      </rPr>
      <t>A) VERIFICAR SI ESTOS CONTROLES ESTÁN INCLUIDOS EN EL PROCEDIMIENTO APROBADO EN EL SIP, SI NO ESTÁN INCLUIRLOS. 3) EL ÁREA RESPONSABLE DE ESTE RIESGO DEBE REPORTAR LAS ESTADISTICAS QUE PERMITAN AUTOEVALUAR EL RESULTADO DE LOS CONTROLES ESTABLECIDOS</t>
    </r>
  </si>
  <si>
    <r>
      <t xml:space="preserve">1) NO SE EFECTUO MONITOREO DE ESTAS ACTIVIDADES POR CUANTO LA SUBDIRECCION FINANCIERA NO REPORTO AUTOEVALUACION.  2) CONTINUAN SEGUIMIENTO A LAS ACCIONES PENDIENTES PARA EL PRIMER SEM / 2007. </t>
    </r>
    <r>
      <rPr>
        <b/>
        <sz val="40"/>
        <rFont val="Arial"/>
        <family val="2"/>
      </rPr>
      <t>A) REVISIAR LIQUIDACION DE CUENTA POR PARTE DE CONTABILIDAD. 3) EL ÁREA RESPONSABLE DE ESTE RIESGO DEBE REPORTAR LAS ESTADISTICAS QUE PERMITAN AUTOEVALUAR EL RESULTADO DE LOS CONTROLES ESTABLECIDOS</t>
    </r>
  </si>
  <si>
    <r>
      <t xml:space="preserve">1) NO SE EFECTUO MONITOREO DE ESTAS ACTIVIDADES POR CUANTO LA SUBDIRECCION FINANCIERA NO REPORTO AUTOEVALUACION.  2) CONTINUAN SEGUIMIENTO A LAS ACCIONES PENDIENTES PARA EL PRIMER SEM / 2007. </t>
    </r>
    <r>
      <rPr>
        <b/>
        <sz val="40"/>
        <rFont val="Arial"/>
        <family val="2"/>
      </rPr>
      <t>A) VERIFICAR EN EL CUADRO - CONTROL DE PAGOS-EXCEL.  3) EL ÁREA RESPONSABLE DE ESTE RIESGO DEBE REPORTAR LAS ESTADISTICAS QUE PERMITAN AUTOEVALUAR EL RESULTADO DE LOS CONTROLES ESTABLECIDOS</t>
    </r>
  </si>
  <si>
    <t>INADECUADA UTILIZACIÓN DE MAQUETAS CONTABLES, POR PARTE DE LAS OTRAS ÁREAS Y DEMORA EN EL REPORTE DE LA INFORMACIÓN A LA DIVISIÓN DE CONTABILIDAD.</t>
  </si>
  <si>
    <t>ACTIVIDADES DESARROLLADAS / ACTIVIDADES PLANEADAS</t>
  </si>
  <si>
    <t>No. INCONSISTENCIAS CORREGIDAS / No. DE INCONSISTENCIAS A CORREGIR</t>
  </si>
  <si>
    <t>No. DE RECLAMACIONES POR ERRORES EN LA LIQUIDACIÓN EN PRESTACIONES ECONÓMICAS / No. TOTAL DE RECLAMACIONES RECIBIDAS</t>
  </si>
  <si>
    <t>FALTA DE COMPROMISO DE LOS FUNCIONARIOS DE LA ENTIDAD PARA  ACEPTAR  EL DESARROLLO  DE LAS FUNCIONES DE LA OFICINA DE CONTROL INTERNO.</t>
  </si>
  <si>
    <t xml:space="preserve">CARENCIA DE RECURSOS FINANCIEROS PARA ASEGURAR LA TOTALIDAD DE LOS BIENES DE TRANSFERENCIA PROPIEDAD DE LA ENTIDAD </t>
  </si>
  <si>
    <t>No. DE FRAUDES EN EL PAGO DE LAS MESADAS PENSIONALES / No. DE PAGOS EFECTUADOS.</t>
  </si>
  <si>
    <t>No. DE INCONSISTENCIAS OBSERVADAS POR INCUMPLIMIENTO DE NORMAS</t>
  </si>
  <si>
    <t>DEBE CONTINUAR PARA EFECTO DE SEGUIMIENTOS TOMANDO COMO REFERENCIA LA INFORMACIÓN DEL INDICADOR.</t>
  </si>
  <si>
    <t>DEBE CONTINUAR PARA EFECTOS DE SEGUIMIENTO TOMANDO COMO REFERENCIA LA INFORMACIÓN DEL INDICADOR.</t>
  </si>
  <si>
    <t>RIESGO EVITADO, DEBE CONTINUAR PARA EFECTOS DE SEGUIMIENTO</t>
  </si>
  <si>
    <t>DEBE CONTINUAR HASTA QUE SE DESARROLLEN LAS ACCIONES PROPUESTAS</t>
  </si>
  <si>
    <t>RADICACIÓN Y REGISTRO ILEGAL DE UN DOCUMENTO PARA TRÁMITE POR PARTE DEL FONDO PASIVO SOCIAL DE FCN.</t>
  </si>
  <si>
    <r>
      <t xml:space="preserve">1) SE DIGITARON 7756 NOVEDADES DE LAS 7793 REPORTADAS. LAS 37 NOVEDADES RECHAZADAS CORRESPONDEN A INCUMPLIMIENTO DE REQUISITOS EN LA DOCUMENTACION PRESENTADA POR LOS USUARIOS. </t>
    </r>
    <r>
      <rPr>
        <b/>
        <sz val="40"/>
        <rFont val="Arial"/>
        <family val="2"/>
      </rPr>
      <t>2) SE RECOMIENDA ACTUALIZAR Y MODIFICAR LOS PROCEDIMIENTOS RELACIONADOS ANTES DE JULIO 31/2007, FECHA EN LA CUAL SE VENCE EL PLAZO PARA MODIFICAR Y ACTUALIZAR LOS PROCEDIMIENTOS SEGUN HALLAZGO No. 1 DEL PLAN DE MEJORAMIENTO CGR CUENTA 2005. 3) CONTINUA ESTA ACTIVIDAD PENDIENTE Y SE REALIZARA SEGUIMIENTO EN EL I SEM/2007.</t>
    </r>
  </si>
  <si>
    <r>
      <t xml:space="preserve">1) LA OFICINA DE PLANEACION Y SISTEMAS SUGIERE ELIMINAR ESTE RIESGO POR CUANTO EN LA RESOLUCION MEDIANTE LA CUAL SE DEFINIERON LAS POLITICAS DE SEGURIDAD SE DETERMINO QUE LAS COPIAS DE SEGURIDAD SON RESPONSABILIDAD PROPIA DE CADA USUARIO (ARTICULO PRIMERO; NUMERAL 14). </t>
    </r>
    <r>
      <rPr>
        <b/>
        <sz val="40"/>
        <rFont val="Arial"/>
        <family val="2"/>
      </rPr>
      <t>2) NO SE DISEÑO NI SE IMPLEMENTÓ EL PROCEDIMIENTO DE ACUERDO A LA RESOLUCION No. 173  DE POLITICAS DE SEGURIDAD. 3) SE RECOMIENDA CREAR Y MODIFICAR EL PROCEDIMIENTO. 4) SE RECOMIENDA CONTINUAR CON LAS ACTIVIDADES HASTA EL CUMPLIMIENTO DE LAS ACCIONES ANTES SEÑALADAS PARA EL PRIMER SEM/2007.</t>
    </r>
  </si>
  <si>
    <r>
      <t xml:space="preserve">1) LA FUNCIONARIA ENCARGADA DE REALIZAR LOS BACKUPS EN EL AREA CONTABLE (LUZ FANY VACA) INFORMO A LOS FUNCIONARIOS MEDIANTE CORREOS ELECTRONICOS DE FECHAS NOV/15 Y DIC/29 DE 2006 LA DISPOSICION DE LOS ARCHIVOS EN LA RED PARA REALIZAR EL PROCEDIMIENTO EN MENCION. 2) SE VERIFICO LA EXPEDICION FISICA DE DOS </t>
    </r>
    <r>
      <rPr>
        <b/>
        <sz val="40"/>
        <rFont val="Arial"/>
        <family val="2"/>
      </rPr>
      <t>(2)</t>
    </r>
    <r>
      <rPr>
        <sz val="40"/>
        <rFont val="Arial"/>
        <family val="2"/>
      </rPr>
      <t xml:space="preserve"> COPIAS DE SEGURIDAD DURANTE EL SEGUNDO SEMESTRE DE 2006. 3</t>
    </r>
    <r>
      <rPr>
        <b/>
        <sz val="40"/>
        <rFont val="Arial"/>
        <family val="2"/>
      </rPr>
      <t>) SE RECOMIENDA CONTINUAR CON LOS CONTROLES IMPLEMENTADOS. 4) CONTINUA SEGUIMIENTO PARA EL PRIMER SEM/2007.</t>
    </r>
  </si>
  <si>
    <r>
      <t>1) SE OBSERVÓ QUE SE ENVÍAN CORREOS ELECTRONICOS POR LA INTRANET A LOS FUNCIONARIOS DEL AREA CONTABLE DIVULGANDO LAS NORMAS QUE EMITEN LOS DIFERENTES ESTAMENTOS (LEGIS FAX) PARA QUE SE CONSERVE LA ACTUALIZACION LEGAL PERTINENTE.</t>
    </r>
    <r>
      <rPr>
        <b/>
        <sz val="40"/>
        <rFont val="Arial"/>
        <family val="2"/>
      </rPr>
      <t xml:space="preserve"> 2) SE CONSIDERA QUE LOS CONTROLES IMPLEMENTADOS SON EFECTIVOS. 3) SE RECOMIENDA REALIZAR SEGUIMIENTO AL RIESGO PARA EL PRIMER SEM/2007.</t>
    </r>
  </si>
  <si>
    <r>
      <t xml:space="preserve">1) NO SE EFECTUO MONITOREO DE ESTAS ACTIVIDADES POR CUANTO LA DIVISION DE CONTABILIDAD NO REPORTO AUTODIAGNOSTICO. 2) CONTINUAN SEGUIMIENTO A LAS ACCIONES PENDIENTES PARA EL PRIMER SEM / 2007. </t>
    </r>
    <r>
      <rPr>
        <b/>
        <sz val="40"/>
        <rFont val="Arial"/>
        <family val="2"/>
      </rPr>
      <t>A) REVISIÓN POR PARTE DE CONTABILIDAD Y DEVOLUCIÓN DE LAS ÓRDENES DE PAGO QUE CONTENGAN INADECUADA IMPUTACIÓN CONTABLE. 3) SE RECOMIENDA AL ÁREA RESPONSABLE QUE REALICE AUTOEVALUACION Y REPORTE DEL RESULTADO DE LAS ACTIVIDADES DE CONTROL, LO CUAL PERMITE MANTENER CONTROLADO ESTE RIESGO Y MONITOREAR SU COMPORTAMIENTO.</t>
    </r>
  </si>
</sst>
</file>

<file path=xl/styles.xml><?xml version="1.0" encoding="utf-8"?>
<styleSheet xmlns="http://schemas.openxmlformats.org/spreadsheetml/2006/main">
  <numFmts count="4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C$&quot;#,##0_);\(&quot;C$&quot;#,##0\)"/>
    <numFmt numFmtId="189" formatCode="&quot;C$&quot;#,##0_);[Red]\(&quot;C$&quot;#,##0\)"/>
    <numFmt numFmtId="190" formatCode="&quot;C$&quot;#,##0.00_);\(&quot;C$&quot;#,##0.00\)"/>
    <numFmt numFmtId="191" formatCode="&quot;C$&quot;#,##0.00_);[Red]\(&quot;C$&quot;#,##0.00\)"/>
    <numFmt numFmtId="192" formatCode="_(&quot;C$&quot;* #,##0_);_(&quot;C$&quot;* \(#,##0\);_(&quot;C$&quot;* &quot;-&quot;_);_(@_)"/>
    <numFmt numFmtId="193" formatCode="_(&quot;C$&quot;* #,##0.00_);_(&quot;C$&quot;* \(#,##0.00\);_(&quot;C$&quot;* &quot;-&quot;??_);_(@_)"/>
    <numFmt numFmtId="194" formatCode="0.0000"/>
    <numFmt numFmtId="195" formatCode="0.0000000"/>
  </numFmts>
  <fonts count="51">
    <font>
      <sz val="10"/>
      <name val="Arial"/>
      <family val="0"/>
    </font>
    <font>
      <b/>
      <i/>
      <sz val="10"/>
      <color indexed="8"/>
      <name val="Arial"/>
      <family val="2"/>
    </font>
    <font>
      <u val="single"/>
      <sz val="10"/>
      <color indexed="12"/>
      <name val="Arial"/>
      <family val="0"/>
    </font>
    <font>
      <u val="single"/>
      <sz val="10"/>
      <color indexed="36"/>
      <name val="Arial"/>
      <family val="0"/>
    </font>
    <font>
      <b/>
      <sz val="40"/>
      <color indexed="8"/>
      <name val="Arial"/>
      <family val="2"/>
    </font>
    <font>
      <sz val="40"/>
      <color indexed="8"/>
      <name val="Arial"/>
      <family val="2"/>
    </font>
    <font>
      <sz val="40"/>
      <name val="Arial"/>
      <family val="2"/>
    </font>
    <font>
      <b/>
      <sz val="40"/>
      <name val="Arial"/>
      <family val="2"/>
    </font>
    <font>
      <sz val="40"/>
      <color indexed="56"/>
      <name val="Arial"/>
      <family val="2"/>
    </font>
    <font>
      <sz val="40"/>
      <color indexed="12"/>
      <name val="Arial"/>
      <family val="2"/>
    </font>
    <font>
      <sz val="8"/>
      <name val="Tahoma"/>
      <family val="0"/>
    </font>
    <font>
      <b/>
      <sz val="8"/>
      <name val="Tahoma"/>
      <family val="0"/>
    </font>
    <font>
      <b/>
      <i/>
      <sz val="40"/>
      <color indexed="8"/>
      <name val="Arial"/>
      <family val="2"/>
    </font>
    <font>
      <b/>
      <sz val="40"/>
      <color indexed="12"/>
      <name val="Arial"/>
      <family val="2"/>
    </font>
    <font>
      <b/>
      <u val="single"/>
      <sz val="40"/>
      <color indexed="10"/>
      <name val="Arial"/>
      <family val="2"/>
    </font>
    <font>
      <b/>
      <u val="single"/>
      <sz val="4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ck"/>
      <right style="thin"/>
      <top style="thin"/>
      <bottom style="thin"/>
    </border>
    <border>
      <left style="thin"/>
      <right style="thin"/>
      <top style="thin"/>
      <bottom style="thick"/>
    </border>
    <border>
      <left style="thin"/>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n"/>
      <right>
        <color indexed="63"/>
      </right>
      <top style="thin"/>
      <bottom style="thin"/>
    </border>
    <border>
      <left style="thin"/>
      <right style="thick"/>
      <top style="thin"/>
      <bottom style="thin"/>
    </border>
    <border>
      <left style="thick"/>
      <right style="thin"/>
      <top style="thin"/>
      <bottom>
        <color indexed="63"/>
      </bottom>
    </border>
    <border>
      <left style="thick"/>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ck"/>
    </border>
    <border>
      <left style="thin"/>
      <right style="thick"/>
      <top style="thin"/>
      <bottom style="thick"/>
    </border>
    <border>
      <left style="thin"/>
      <right style="thin"/>
      <top>
        <color indexed="63"/>
      </top>
      <bottom>
        <color indexed="63"/>
      </bottom>
    </border>
    <border>
      <left style="thick"/>
      <right style="thin"/>
      <top style="thin"/>
      <bottom style="thick"/>
    </border>
    <border>
      <left style="thin"/>
      <right style="thin"/>
      <top style="thick"/>
      <bottom style="thin"/>
    </border>
    <border>
      <left style="thick"/>
      <right style="thin"/>
      <top style="thick"/>
      <bottom style="thin"/>
    </border>
    <border>
      <left style="thin"/>
      <right>
        <color indexed="63"/>
      </right>
      <top style="thick"/>
      <bottom style="thin"/>
    </border>
    <border>
      <left style="thin"/>
      <right style="thick"/>
      <top style="thick"/>
      <bottom style="thin"/>
    </border>
    <border>
      <left style="thin"/>
      <right>
        <color indexed="63"/>
      </right>
      <top>
        <color indexed="63"/>
      </top>
      <bottom style="thin"/>
    </border>
    <border>
      <left>
        <color indexed="63"/>
      </left>
      <right>
        <color indexed="63"/>
      </right>
      <top>
        <color indexed="63"/>
      </top>
      <bottom style="thin"/>
    </border>
    <border>
      <left>
        <color indexed="63"/>
      </left>
      <right style="thick"/>
      <top>
        <color indexed="63"/>
      </top>
      <bottom style="thin"/>
    </border>
    <border>
      <left style="thin"/>
      <right>
        <color indexed="63"/>
      </right>
      <top>
        <color indexed="63"/>
      </top>
      <bottom>
        <color indexed="63"/>
      </bottom>
    </border>
    <border>
      <left>
        <color indexed="63"/>
      </left>
      <right style="thick"/>
      <top>
        <color indexed="63"/>
      </top>
      <bottom>
        <color indexed="63"/>
      </bottom>
    </border>
    <border>
      <left style="thick"/>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240">
    <xf numFmtId="0" fontId="0" fillId="0" borderId="0" xfId="0" applyAlignment="1">
      <alignment/>
    </xf>
    <xf numFmtId="49" fontId="7" fillId="0" borderId="10" xfId="54"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wrapText="1"/>
      <protection locked="0"/>
    </xf>
    <xf numFmtId="49" fontId="6" fillId="0" borderId="10" xfId="54" applyNumberFormat="1" applyFont="1" applyFill="1" applyBorder="1" applyAlignment="1" applyProtection="1">
      <alignment horizontal="center" vertical="center"/>
      <protection locked="0"/>
    </xf>
    <xf numFmtId="0" fontId="5" fillId="0" borderId="10" xfId="0" applyFont="1" applyFill="1" applyBorder="1" applyAlignment="1" applyProtection="1">
      <alignment horizontal="justify" vertical="center" wrapText="1"/>
      <protection/>
    </xf>
    <xf numFmtId="0" fontId="6" fillId="0" borderId="10" xfId="0" applyFont="1" applyFill="1" applyBorder="1" applyAlignment="1">
      <alignment horizontal="justify" vertical="center"/>
    </xf>
    <xf numFmtId="49" fontId="5" fillId="0" borderId="10" xfId="0"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horizontal="justify" vertical="center" wrapText="1"/>
      <protection/>
    </xf>
    <xf numFmtId="10" fontId="6" fillId="0" borderId="10" xfId="54" applyNumberFormat="1" applyFont="1" applyFill="1" applyBorder="1" applyAlignment="1" applyProtection="1">
      <alignment horizontal="justify" vertical="center" wrapText="1"/>
      <protection/>
    </xf>
    <xf numFmtId="0" fontId="6" fillId="0" borderId="10" xfId="0" applyFont="1" applyFill="1" applyBorder="1" applyAlignment="1" applyProtection="1">
      <alignment horizontal="justify" vertical="center" wrapText="1"/>
      <protection locked="0"/>
    </xf>
    <xf numFmtId="0" fontId="5" fillId="0" borderId="10" xfId="0" applyNumberFormat="1" applyFont="1" applyFill="1" applyBorder="1" applyAlignment="1" applyProtection="1">
      <alignment horizontal="justify" vertical="center" wrapText="1"/>
      <protection locked="0"/>
    </xf>
    <xf numFmtId="0" fontId="5" fillId="0" borderId="10" xfId="0" applyFont="1" applyFill="1" applyBorder="1" applyAlignment="1" applyProtection="1">
      <alignment horizontal="justify" vertical="center"/>
      <protection/>
    </xf>
    <xf numFmtId="10" fontId="5" fillId="0" borderId="10" xfId="54" applyNumberFormat="1" applyFont="1" applyFill="1" applyBorder="1" applyAlignment="1" applyProtection="1">
      <alignment horizontal="justify" vertical="center" wrapText="1"/>
      <protection/>
    </xf>
    <xf numFmtId="10" fontId="5" fillId="0" borderId="10" xfId="54" applyNumberFormat="1" applyFont="1" applyFill="1" applyBorder="1" applyAlignment="1" applyProtection="1">
      <alignment horizontal="justify" vertical="center" wrapText="1"/>
      <protection locked="0"/>
    </xf>
    <xf numFmtId="0" fontId="4" fillId="0" borderId="0" xfId="0" applyFont="1" applyFill="1" applyAlignment="1">
      <alignment horizontal="center" vertical="center"/>
    </xf>
    <xf numFmtId="0" fontId="5" fillId="0" borderId="0" xfId="0" applyFont="1" applyFill="1" applyBorder="1" applyAlignment="1" applyProtection="1">
      <alignment horizontal="justify" vertical="center" wrapText="1"/>
      <protection locked="0"/>
    </xf>
    <xf numFmtId="0" fontId="6" fillId="0" borderId="0" xfId="0" applyFont="1" applyFill="1" applyBorder="1" applyAlignment="1">
      <alignment horizontal="justify" vertical="center" wrapText="1"/>
    </xf>
    <xf numFmtId="0" fontId="6" fillId="0" borderId="10" xfId="0" applyNumberFormat="1" applyFont="1" applyFill="1" applyBorder="1" applyAlignment="1" applyProtection="1">
      <alignment horizontal="justify" vertical="center" wrapText="1"/>
      <protection locked="0"/>
    </xf>
    <xf numFmtId="49" fontId="6" fillId="0" borderId="10" xfId="54" applyNumberFormat="1" applyFont="1" applyFill="1" applyBorder="1" applyAlignment="1" applyProtection="1">
      <alignment horizontal="justify" vertical="center"/>
      <protection locked="0"/>
    </xf>
    <xf numFmtId="0" fontId="5" fillId="0" borderId="10" xfId="0" applyNumberFormat="1" applyFont="1" applyFill="1" applyBorder="1" applyAlignment="1" applyProtection="1">
      <alignment horizontal="justify" vertical="center"/>
      <protection locked="0"/>
    </xf>
    <xf numFmtId="0" fontId="5" fillId="0" borderId="10" xfId="54" applyNumberFormat="1" applyFont="1" applyFill="1" applyBorder="1" applyAlignment="1" applyProtection="1">
      <alignment horizontal="justify" vertical="center" wrapText="1"/>
      <protection locked="0"/>
    </xf>
    <xf numFmtId="0" fontId="5" fillId="0" borderId="0" xfId="0" applyFont="1" applyFill="1" applyAlignment="1">
      <alignment horizontal="justify"/>
    </xf>
    <xf numFmtId="10" fontId="5" fillId="0" borderId="10" xfId="54" applyNumberFormat="1" applyFont="1" applyFill="1" applyBorder="1" applyAlignment="1" applyProtection="1">
      <alignment horizontal="justify" vertical="center"/>
      <protection locked="0"/>
    </xf>
    <xf numFmtId="49" fontId="5" fillId="0" borderId="10" xfId="0" applyNumberFormat="1" applyFont="1" applyFill="1" applyBorder="1" applyAlignment="1" applyProtection="1">
      <alignment horizontal="justify" vertical="center" wrapText="1"/>
      <protection/>
    </xf>
    <xf numFmtId="1" fontId="5" fillId="0" borderId="10" xfId="54" applyNumberFormat="1" applyFont="1" applyFill="1" applyBorder="1" applyAlignment="1" applyProtection="1">
      <alignment horizontal="justify" vertical="center" wrapText="1"/>
      <protection/>
    </xf>
    <xf numFmtId="0" fontId="5" fillId="0" borderId="10" xfId="0" applyFont="1" applyFill="1" applyBorder="1" applyAlignment="1">
      <alignment horizontal="justify" vertical="center" wrapText="1"/>
    </xf>
    <xf numFmtId="0" fontId="5" fillId="0" borderId="10" xfId="0" applyFont="1" applyFill="1" applyBorder="1" applyAlignment="1">
      <alignment horizontal="justify" vertical="center"/>
    </xf>
    <xf numFmtId="10" fontId="6" fillId="0" borderId="10" xfId="54" applyNumberFormat="1" applyFont="1" applyFill="1" applyBorder="1" applyAlignment="1" applyProtection="1">
      <alignment horizontal="justify" vertical="center"/>
      <protection locked="0"/>
    </xf>
    <xf numFmtId="49" fontId="8"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justify" vertical="center"/>
    </xf>
    <xf numFmtId="0" fontId="4" fillId="0" borderId="0" xfId="0" applyFont="1" applyFill="1" applyBorder="1" applyAlignment="1">
      <alignment horizontal="justify" vertical="center"/>
    </xf>
    <xf numFmtId="0" fontId="4" fillId="0" borderId="0" xfId="0" applyFont="1" applyFill="1" applyAlignment="1">
      <alignment horizontal="justify"/>
    </xf>
    <xf numFmtId="0" fontId="4" fillId="0" borderId="0" xfId="0" applyFont="1" applyFill="1" applyAlignment="1">
      <alignment horizontal="justify" vertical="center"/>
    </xf>
    <xf numFmtId="17" fontId="5" fillId="0" borderId="10" xfId="0" applyNumberFormat="1" applyFont="1" applyFill="1" applyBorder="1" applyAlignment="1" applyProtection="1">
      <alignment horizontal="justify" vertical="center" wrapText="1"/>
      <protection/>
    </xf>
    <xf numFmtId="0" fontId="9" fillId="0" borderId="10" xfId="0" applyFont="1" applyFill="1" applyBorder="1" applyAlignment="1">
      <alignment horizontal="justify" vertical="center"/>
    </xf>
    <xf numFmtId="1" fontId="5" fillId="0" borderId="10" xfId="54" applyNumberFormat="1" applyFont="1" applyFill="1" applyBorder="1" applyAlignment="1" applyProtection="1">
      <alignment horizontal="justify" vertical="center"/>
      <protection locked="0"/>
    </xf>
    <xf numFmtId="10" fontId="5" fillId="0" borderId="10" xfId="0" applyNumberFormat="1" applyFont="1" applyFill="1" applyBorder="1" applyAlignment="1" applyProtection="1">
      <alignment horizontal="justify" vertical="center" wrapText="1"/>
      <protection locked="0"/>
    </xf>
    <xf numFmtId="1" fontId="5" fillId="0" borderId="10" xfId="54" applyNumberFormat="1" applyFont="1" applyFill="1" applyBorder="1" applyAlignment="1" applyProtection="1">
      <alignment horizontal="justify" vertical="center" wrapText="1"/>
      <protection locked="0"/>
    </xf>
    <xf numFmtId="49" fontId="7" fillId="0" borderId="10" xfId="54" applyNumberFormat="1" applyFont="1" applyFill="1" applyBorder="1" applyAlignment="1" applyProtection="1">
      <alignment horizontal="justify" vertical="center"/>
      <protection locked="0"/>
    </xf>
    <xf numFmtId="0" fontId="5" fillId="0" borderId="0" xfId="0" applyFont="1" applyFill="1" applyAlignment="1">
      <alignment horizontal="justify" wrapText="1"/>
    </xf>
    <xf numFmtId="0" fontId="5" fillId="0" borderId="0" xfId="0" applyFont="1" applyFill="1" applyAlignment="1">
      <alignment horizontal="justify" vertical="center"/>
    </xf>
    <xf numFmtId="0" fontId="5" fillId="0" borderId="0" xfId="0" applyNumberFormat="1" applyFont="1" applyFill="1" applyAlignment="1">
      <alignment horizontal="justify"/>
    </xf>
    <xf numFmtId="0" fontId="13" fillId="0" borderId="0" xfId="0" applyFont="1" applyFill="1" applyAlignment="1">
      <alignment horizontal="justify" vertical="center"/>
    </xf>
    <xf numFmtId="0" fontId="5" fillId="0" borderId="0" xfId="0" applyFont="1" applyFill="1" applyAlignment="1">
      <alignment horizontal="center"/>
    </xf>
    <xf numFmtId="10" fontId="6" fillId="0" borderId="10" xfId="0" applyNumberFormat="1" applyFont="1" applyFill="1" applyBorder="1" applyAlignment="1" applyProtection="1">
      <alignment horizontal="justify" vertical="center" wrapText="1"/>
      <protection locked="0"/>
    </xf>
    <xf numFmtId="0" fontId="7" fillId="0" borderId="10" xfId="0" applyFont="1" applyFill="1" applyBorder="1" applyAlignment="1">
      <alignment horizontal="justify" vertical="center"/>
    </xf>
    <xf numFmtId="0" fontId="6" fillId="0" borderId="10" xfId="0" applyNumberFormat="1" applyFont="1" applyFill="1" applyBorder="1" applyAlignment="1" applyProtection="1">
      <alignment horizontal="justify" vertical="center"/>
      <protection/>
    </xf>
    <xf numFmtId="0" fontId="6" fillId="0" borderId="10" xfId="0" applyNumberFormat="1" applyFont="1" applyFill="1" applyBorder="1" applyAlignment="1" applyProtection="1">
      <alignment horizontal="justify" vertical="center" wrapText="1"/>
      <protection/>
    </xf>
    <xf numFmtId="0" fontId="5" fillId="0" borderId="10" xfId="0" applyFont="1" applyFill="1" applyBorder="1" applyAlignment="1">
      <alignment vertical="center"/>
    </xf>
    <xf numFmtId="0" fontId="4" fillId="0" borderId="11" xfId="0" applyFont="1" applyFill="1" applyBorder="1" applyAlignment="1" applyProtection="1">
      <alignment horizontal="justify" vertical="center" wrapText="1"/>
      <protection/>
    </xf>
    <xf numFmtId="0" fontId="6" fillId="0" borderId="12" xfId="0" applyFont="1" applyFill="1" applyBorder="1" applyAlignment="1" applyProtection="1">
      <alignment horizontal="justify" vertical="center" wrapText="1"/>
      <protection/>
    </xf>
    <xf numFmtId="0" fontId="5" fillId="0" borderId="12" xfId="0" applyFont="1" applyFill="1" applyBorder="1" applyAlignment="1" applyProtection="1">
      <alignment horizontal="justify" vertical="center" wrapText="1"/>
      <protection/>
    </xf>
    <xf numFmtId="0" fontId="5" fillId="0" borderId="12" xfId="0" applyNumberFormat="1" applyFont="1" applyFill="1" applyBorder="1" applyAlignment="1" applyProtection="1">
      <alignment horizontal="justify" vertical="center" wrapText="1"/>
      <protection locked="0"/>
    </xf>
    <xf numFmtId="0" fontId="5" fillId="0" borderId="12" xfId="0" applyFont="1" applyFill="1" applyBorder="1" applyAlignment="1">
      <alignment horizontal="justify" vertical="center"/>
    </xf>
    <xf numFmtId="1" fontId="6" fillId="0" borderId="10" xfId="54" applyNumberFormat="1" applyFont="1" applyFill="1" applyBorder="1" applyAlignment="1" applyProtection="1">
      <alignment horizontal="justify" vertical="center" wrapText="1"/>
      <protection locked="0"/>
    </xf>
    <xf numFmtId="0" fontId="7" fillId="0" borderId="10" xfId="0" applyFont="1" applyFill="1" applyBorder="1" applyAlignment="1" applyProtection="1">
      <alignment horizontal="justify" vertical="center" textRotation="90" wrapText="1"/>
      <protection/>
    </xf>
    <xf numFmtId="0" fontId="6" fillId="0" borderId="13" xfId="0" applyFont="1" applyFill="1" applyBorder="1" applyAlignment="1" applyProtection="1">
      <alignment horizontal="justify" vertical="center" wrapText="1"/>
      <protection locked="0"/>
    </xf>
    <xf numFmtId="0" fontId="6" fillId="0" borderId="14" xfId="0" applyFont="1" applyFill="1" applyBorder="1" applyAlignment="1" applyProtection="1">
      <alignment horizontal="justify" vertical="center" wrapText="1"/>
      <protection locked="0"/>
    </xf>
    <xf numFmtId="0" fontId="6" fillId="0" borderId="15" xfId="0" applyFont="1" applyFill="1" applyBorder="1" applyAlignment="1" applyProtection="1">
      <alignment horizontal="justify" vertical="center" wrapText="1"/>
      <protection locked="0"/>
    </xf>
    <xf numFmtId="0" fontId="0" fillId="0" borderId="14" xfId="0" applyFont="1" applyBorder="1" applyAlignment="1">
      <alignment horizontal="justify" vertical="center" wrapText="1"/>
    </xf>
    <xf numFmtId="0" fontId="0" fillId="0" borderId="15" xfId="0" applyFont="1" applyBorder="1" applyAlignment="1">
      <alignment horizontal="justify" vertical="center" wrapText="1"/>
    </xf>
    <xf numFmtId="0" fontId="6" fillId="0" borderId="10" xfId="0" applyFont="1" applyFill="1" applyBorder="1" applyAlignment="1" applyProtection="1">
      <alignment horizontal="justify" vertical="center" wrapText="1"/>
      <protection locked="0"/>
    </xf>
    <xf numFmtId="0" fontId="6" fillId="0" borderId="16" xfId="0" applyFont="1" applyFill="1" applyBorder="1" applyAlignment="1" applyProtection="1">
      <alignment horizontal="justify" vertical="center" wrapText="1"/>
      <protection locked="0"/>
    </xf>
    <xf numFmtId="0" fontId="6" fillId="0" borderId="17" xfId="0" applyFont="1" applyFill="1" applyBorder="1" applyAlignment="1">
      <alignment horizontal="justify" vertical="center" wrapText="1"/>
    </xf>
    <xf numFmtId="0" fontId="6" fillId="0" borderId="10" xfId="0" applyFont="1" applyFill="1" applyBorder="1" applyAlignment="1">
      <alignment horizontal="justify" vertical="center" wrapText="1"/>
    </xf>
    <xf numFmtId="0" fontId="6" fillId="0" borderId="16" xfId="0" applyFont="1" applyFill="1" applyBorder="1" applyAlignment="1">
      <alignment horizontal="justify" vertical="center" wrapText="1"/>
    </xf>
    <xf numFmtId="0" fontId="4" fillId="0" borderId="18"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justify" vertical="center" wrapText="1"/>
      <protection locked="0"/>
    </xf>
    <xf numFmtId="0" fontId="5" fillId="0" borderId="21" xfId="0" applyNumberFormat="1" applyFont="1" applyFill="1" applyBorder="1" applyAlignment="1" applyProtection="1">
      <alignment horizontal="justify" vertical="center" wrapText="1"/>
      <protection locked="0"/>
    </xf>
    <xf numFmtId="10" fontId="5" fillId="0" borderId="20" xfId="54" applyNumberFormat="1" applyFont="1" applyFill="1" applyBorder="1" applyAlignment="1" applyProtection="1">
      <alignment horizontal="center" vertical="center"/>
      <protection locked="0"/>
    </xf>
    <xf numFmtId="10" fontId="5" fillId="0" borderId="21" xfId="54" applyNumberFormat="1" applyFont="1" applyFill="1" applyBorder="1" applyAlignment="1" applyProtection="1">
      <alignment horizontal="center" vertical="center"/>
      <protection locked="0"/>
    </xf>
    <xf numFmtId="0" fontId="5" fillId="0" borderId="20" xfId="0" applyFont="1" applyFill="1" applyBorder="1" applyAlignment="1" applyProtection="1">
      <alignment vertical="center" wrapText="1"/>
      <protection/>
    </xf>
    <xf numFmtId="0" fontId="5" fillId="0" borderId="21" xfId="0" applyFont="1" applyFill="1" applyBorder="1" applyAlignment="1" applyProtection="1">
      <alignment vertical="center" wrapText="1"/>
      <protection/>
    </xf>
    <xf numFmtId="0" fontId="5" fillId="0" borderId="20"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49" fontId="5" fillId="0" borderId="20" xfId="0" applyNumberFormat="1" applyFont="1" applyFill="1" applyBorder="1" applyAlignment="1" applyProtection="1">
      <alignment horizontal="center" vertical="center" wrapText="1"/>
      <protection locked="0"/>
    </xf>
    <xf numFmtId="49" fontId="5" fillId="0" borderId="21" xfId="0" applyNumberFormat="1" applyFont="1" applyFill="1" applyBorder="1" applyAlignment="1" applyProtection="1">
      <alignment horizontal="center" vertical="center" wrapText="1"/>
      <protection locked="0"/>
    </xf>
    <xf numFmtId="0" fontId="5" fillId="0" borderId="10" xfId="0" applyFont="1" applyFill="1" applyBorder="1" applyAlignment="1">
      <alignment horizontal="center" vertical="center"/>
    </xf>
    <xf numFmtId="49" fontId="5" fillId="0" borderId="10" xfId="0" applyNumberFormat="1" applyFont="1" applyFill="1" applyBorder="1" applyAlignment="1" applyProtection="1">
      <alignment horizontal="center" vertical="center" wrapText="1"/>
      <protection locked="0"/>
    </xf>
    <xf numFmtId="49" fontId="5" fillId="0" borderId="10" xfId="0" applyNumberFormat="1" applyFont="1" applyFill="1" applyBorder="1" applyAlignment="1" applyProtection="1">
      <alignment horizontal="justify" vertical="center" wrapText="1"/>
      <protection locked="0"/>
    </xf>
    <xf numFmtId="0" fontId="5" fillId="0" borderId="10" xfId="0" applyFont="1" applyFill="1" applyBorder="1" applyAlignment="1">
      <alignment horizontal="justify" vertical="center"/>
    </xf>
    <xf numFmtId="0" fontId="6" fillId="0" borderId="10" xfId="0" applyFont="1" applyFill="1" applyBorder="1" applyAlignment="1">
      <alignment horizontal="center" vertical="center"/>
    </xf>
    <xf numFmtId="0" fontId="5" fillId="0" borderId="10" xfId="0" applyFont="1" applyFill="1" applyBorder="1" applyAlignment="1">
      <alignment horizontal="justify" vertical="center" wrapText="1"/>
    </xf>
    <xf numFmtId="0" fontId="5" fillId="0" borderId="10" xfId="0" applyFont="1" applyFill="1" applyBorder="1" applyAlignment="1" applyProtection="1">
      <alignment horizontal="center" vertical="center"/>
      <protection locked="0"/>
    </xf>
    <xf numFmtId="49" fontId="4" fillId="0" borderId="10" xfId="0" applyNumberFormat="1" applyFont="1" applyFill="1" applyBorder="1" applyAlignment="1" applyProtection="1">
      <alignment horizontal="center" vertical="center" wrapText="1"/>
      <protection locked="0"/>
    </xf>
    <xf numFmtId="0" fontId="4" fillId="0" borderId="10" xfId="0" applyFont="1" applyFill="1" applyBorder="1" applyAlignment="1">
      <alignment horizontal="justify" vertical="center"/>
    </xf>
    <xf numFmtId="0" fontId="5"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justify" vertical="center" wrapText="1"/>
      <protection/>
    </xf>
    <xf numFmtId="10" fontId="5" fillId="0" borderId="10" xfId="54" applyNumberFormat="1" applyFont="1" applyFill="1" applyBorder="1" applyAlignment="1" applyProtection="1">
      <alignment horizontal="justify" vertical="center"/>
      <protection locked="0"/>
    </xf>
    <xf numFmtId="14" fontId="5" fillId="0" borderId="10" xfId="0" applyNumberFormat="1" applyFont="1" applyFill="1" applyBorder="1" applyAlignment="1" applyProtection="1">
      <alignment horizontal="justify" vertical="center" wrapText="1"/>
      <protection/>
    </xf>
    <xf numFmtId="0" fontId="5" fillId="0" borderId="10" xfId="0" applyFont="1" applyFill="1" applyBorder="1" applyAlignment="1" applyProtection="1">
      <alignment vertical="center" wrapText="1"/>
      <protection/>
    </xf>
    <xf numFmtId="0" fontId="6" fillId="0" borderId="10" xfId="0" applyFont="1" applyFill="1" applyBorder="1" applyAlignment="1" applyProtection="1">
      <alignment horizontal="justify" vertical="center" wrapText="1"/>
      <protection/>
    </xf>
    <xf numFmtId="0" fontId="5" fillId="0" borderId="10" xfId="0" applyFont="1" applyFill="1" applyBorder="1" applyAlignment="1" applyProtection="1">
      <alignment horizontal="justify" vertical="center"/>
      <protection/>
    </xf>
    <xf numFmtId="0" fontId="6" fillId="0" borderId="10" xfId="0" applyNumberFormat="1" applyFont="1" applyFill="1" applyBorder="1" applyAlignment="1" applyProtection="1">
      <alignment horizontal="justify" vertical="center" wrapText="1"/>
      <protection locked="0"/>
    </xf>
    <xf numFmtId="0" fontId="5" fillId="0" borderId="10" xfId="0" applyNumberFormat="1" applyFont="1" applyFill="1" applyBorder="1" applyAlignment="1" applyProtection="1">
      <alignment horizontal="justify" vertical="center" wrapText="1"/>
      <protection locked="0"/>
    </xf>
    <xf numFmtId="0" fontId="5" fillId="0" borderId="10" xfId="0" applyNumberFormat="1" applyFont="1" applyFill="1" applyBorder="1" applyAlignment="1" applyProtection="1">
      <alignment horizontal="justify" vertical="center"/>
      <protection locked="0"/>
    </xf>
    <xf numFmtId="0" fontId="5" fillId="0" borderId="10" xfId="0" applyFont="1" applyFill="1" applyBorder="1" applyAlignment="1" applyProtection="1">
      <alignment horizontal="justify" vertical="center" wrapText="1"/>
      <protection locked="0"/>
    </xf>
    <xf numFmtId="0" fontId="6" fillId="0" borderId="17" xfId="0" applyFont="1" applyFill="1" applyBorder="1" applyAlignment="1" applyProtection="1">
      <alignment horizontal="justify" vertical="center" wrapText="1"/>
      <protection locked="0"/>
    </xf>
    <xf numFmtId="0" fontId="6" fillId="0" borderId="10" xfId="0" applyFont="1" applyFill="1" applyBorder="1" applyAlignment="1">
      <alignment horizontal="justify" vertical="center"/>
    </xf>
    <xf numFmtId="0" fontId="7" fillId="0" borderId="11" xfId="0" applyFont="1" applyFill="1" applyBorder="1" applyAlignment="1" applyProtection="1">
      <alignment horizontal="justify" vertical="center" wrapText="1"/>
      <protection/>
    </xf>
    <xf numFmtId="0" fontId="4" fillId="0" borderId="11" xfId="0" applyFont="1" applyFill="1" applyBorder="1" applyAlignment="1" applyProtection="1">
      <alignment horizontal="justify" vertical="center" wrapText="1"/>
      <protection/>
    </xf>
    <xf numFmtId="0" fontId="4" fillId="0" borderId="10" xfId="0" applyFont="1" applyFill="1" applyBorder="1" applyAlignment="1" applyProtection="1">
      <alignment horizontal="justify" vertical="center" textRotation="90" wrapText="1"/>
      <protection/>
    </xf>
    <xf numFmtId="49" fontId="8" fillId="0" borderId="10" xfId="0" applyNumberFormat="1" applyFont="1" applyFill="1" applyBorder="1" applyAlignment="1" applyProtection="1">
      <alignment horizontal="justify" vertical="center" wrapText="1"/>
      <protection/>
    </xf>
    <xf numFmtId="49" fontId="5" fillId="0" borderId="10" xfId="0" applyNumberFormat="1" applyFont="1" applyFill="1" applyBorder="1" applyAlignment="1" applyProtection="1">
      <alignment horizontal="center" vertical="center" wrapText="1"/>
      <protection/>
    </xf>
    <xf numFmtId="0" fontId="7" fillId="0" borderId="10" xfId="0" applyFont="1" applyFill="1" applyBorder="1" applyAlignment="1" applyProtection="1">
      <alignment horizontal="justify" vertical="center" textRotation="90" wrapText="1"/>
      <protection/>
    </xf>
    <xf numFmtId="0" fontId="7" fillId="0" borderId="10" xfId="0" applyFont="1" applyFill="1" applyBorder="1" applyAlignment="1" applyProtection="1">
      <alignment horizontal="justify" vertical="center" wrapText="1"/>
      <protection/>
    </xf>
    <xf numFmtId="49" fontId="5" fillId="0" borderId="10" xfId="0" applyNumberFormat="1" applyFont="1" applyFill="1" applyBorder="1" applyAlignment="1" applyProtection="1">
      <alignment horizontal="justify" vertical="center"/>
      <protection/>
    </xf>
    <xf numFmtId="0" fontId="6" fillId="0" borderId="10" xfId="0" applyFont="1" applyFill="1" applyBorder="1" applyAlignment="1" applyProtection="1">
      <alignment horizontal="justify"/>
      <protection/>
    </xf>
    <xf numFmtId="49" fontId="5" fillId="0" borderId="10" xfId="0" applyNumberFormat="1" applyFont="1" applyFill="1" applyBorder="1" applyAlignment="1" applyProtection="1">
      <alignment horizontal="justify" vertical="center" wrapText="1"/>
      <protection/>
    </xf>
    <xf numFmtId="10" fontId="5" fillId="0" borderId="10" xfId="54" applyNumberFormat="1" applyFont="1" applyFill="1" applyBorder="1" applyAlignment="1" applyProtection="1">
      <alignment horizontal="justify" vertical="center" wrapText="1"/>
      <protection/>
    </xf>
    <xf numFmtId="49" fontId="5" fillId="0" borderId="10" xfId="0" applyNumberFormat="1" applyFont="1" applyFill="1" applyBorder="1" applyAlignment="1" applyProtection="1">
      <alignment horizontal="center" vertical="center"/>
      <protection locked="0"/>
    </xf>
    <xf numFmtId="1" fontId="6" fillId="0" borderId="10" xfId="54" applyNumberFormat="1" applyFont="1" applyFill="1" applyBorder="1" applyAlignment="1" applyProtection="1">
      <alignment horizontal="justify" vertical="center"/>
      <protection locked="0"/>
    </xf>
    <xf numFmtId="49" fontId="6" fillId="0" borderId="10" xfId="54" applyNumberFormat="1" applyFont="1" applyFill="1" applyBorder="1" applyAlignment="1" applyProtection="1">
      <alignment horizontal="center" vertical="center"/>
      <protection locked="0"/>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4" fillId="0" borderId="20" xfId="0" applyFont="1" applyFill="1" applyBorder="1" applyAlignment="1">
      <alignment horizontal="center" vertical="center"/>
    </xf>
    <xf numFmtId="10" fontId="6" fillId="0" borderId="10" xfId="54" applyNumberFormat="1" applyFont="1" applyFill="1" applyBorder="1" applyAlignment="1" applyProtection="1">
      <alignment horizontal="justify" vertical="center"/>
      <protection locked="0"/>
    </xf>
    <xf numFmtId="0" fontId="5" fillId="0" borderId="10" xfId="0" applyNumberFormat="1" applyFont="1" applyFill="1" applyBorder="1" applyAlignment="1" applyProtection="1">
      <alignment horizontal="justify" vertical="center" wrapText="1"/>
      <protection/>
    </xf>
    <xf numFmtId="10" fontId="5" fillId="0" borderId="10" xfId="54" applyNumberFormat="1" applyFont="1" applyFill="1" applyBorder="1" applyAlignment="1" applyProtection="1">
      <alignment horizontal="justify" vertical="center" wrapText="1"/>
      <protection locked="0"/>
    </xf>
    <xf numFmtId="0" fontId="6" fillId="0" borderId="10" xfId="0" applyNumberFormat="1" applyFont="1" applyFill="1" applyBorder="1" applyAlignment="1" applyProtection="1">
      <alignment horizontal="justify" vertical="center"/>
      <protection/>
    </xf>
    <xf numFmtId="0" fontId="6" fillId="0" borderId="10" xfId="0" applyFont="1" applyFill="1" applyBorder="1" applyAlignment="1" applyProtection="1">
      <alignment horizontal="justify" vertical="center"/>
      <protection/>
    </xf>
    <xf numFmtId="0" fontId="5" fillId="0" borderId="20" xfId="0" applyFont="1" applyFill="1" applyBorder="1" applyAlignment="1" applyProtection="1">
      <alignment horizontal="justify" vertical="center" wrapText="1"/>
      <protection/>
    </xf>
    <xf numFmtId="0" fontId="5" fillId="0" borderId="21" xfId="0" applyFont="1" applyFill="1" applyBorder="1" applyAlignment="1" applyProtection="1">
      <alignment horizontal="justify" vertical="center" wrapText="1"/>
      <protection/>
    </xf>
    <xf numFmtId="0" fontId="6" fillId="0" borderId="12" xfId="0" applyNumberFormat="1" applyFont="1" applyFill="1" applyBorder="1" applyAlignment="1" applyProtection="1">
      <alignment horizontal="justify" vertical="center" wrapText="1"/>
      <protection locked="0"/>
    </xf>
    <xf numFmtId="0" fontId="6" fillId="0" borderId="22" xfId="0" applyNumberFormat="1" applyFont="1" applyFill="1" applyBorder="1" applyAlignment="1" applyProtection="1">
      <alignment horizontal="justify" vertical="center" wrapText="1"/>
      <protection locked="0"/>
    </xf>
    <xf numFmtId="0" fontId="6" fillId="0" borderId="23" xfId="0" applyFont="1" applyFill="1" applyBorder="1" applyAlignment="1">
      <alignment horizontal="justify" vertical="center"/>
    </xf>
    <xf numFmtId="0" fontId="6" fillId="0" borderId="16" xfId="0" applyNumberFormat="1" applyFont="1" applyFill="1" applyBorder="1" applyAlignment="1" applyProtection="1">
      <alignment horizontal="justify" vertical="center" wrapText="1"/>
      <protection locked="0"/>
    </xf>
    <xf numFmtId="0" fontId="6" fillId="0" borderId="17" xfId="0" applyFont="1" applyFill="1" applyBorder="1" applyAlignment="1">
      <alignment horizontal="justify" vertical="center"/>
    </xf>
    <xf numFmtId="49" fontId="4" fillId="0" borderId="10" xfId="0" applyNumberFormat="1" applyFont="1" applyFill="1" applyBorder="1" applyAlignment="1" applyProtection="1">
      <alignment horizontal="justify" vertical="center" wrapText="1"/>
      <protection locked="0"/>
    </xf>
    <xf numFmtId="0" fontId="4" fillId="0" borderId="20" xfId="0" applyFont="1" applyFill="1" applyBorder="1" applyAlignment="1" applyProtection="1">
      <alignment horizontal="center" vertical="center" textRotation="90" wrapText="1"/>
      <protection/>
    </xf>
    <xf numFmtId="0" fontId="4" fillId="0" borderId="24" xfId="0" applyFont="1" applyFill="1" applyBorder="1" applyAlignment="1" applyProtection="1">
      <alignment horizontal="center" vertical="center" textRotation="90" wrapText="1"/>
      <protection/>
    </xf>
    <xf numFmtId="0" fontId="4" fillId="0" borderId="21" xfId="0" applyFont="1" applyFill="1" applyBorder="1" applyAlignment="1" applyProtection="1">
      <alignment horizontal="center" vertical="center" textRotation="90" wrapText="1"/>
      <protection/>
    </xf>
    <xf numFmtId="0" fontId="6" fillId="0" borderId="10" xfId="0" applyNumberFormat="1" applyFont="1" applyFill="1" applyBorder="1" applyAlignment="1" applyProtection="1">
      <alignment horizontal="justify" vertical="center" wrapText="1"/>
      <protection/>
    </xf>
    <xf numFmtId="0" fontId="6" fillId="0" borderId="12" xfId="0" applyFont="1" applyFill="1" applyBorder="1" applyAlignment="1" applyProtection="1">
      <alignment horizontal="justify" vertical="center" wrapText="1"/>
      <protection/>
    </xf>
    <xf numFmtId="0" fontId="5" fillId="0" borderId="12" xfId="0" applyFont="1" applyFill="1" applyBorder="1" applyAlignment="1" applyProtection="1">
      <alignment horizontal="justify" vertical="center"/>
      <protection/>
    </xf>
    <xf numFmtId="0" fontId="4" fillId="0" borderId="25" xfId="0" applyFont="1" applyFill="1" applyBorder="1" applyAlignment="1" applyProtection="1">
      <alignment horizontal="justify" vertical="center" wrapText="1"/>
      <protection/>
    </xf>
    <xf numFmtId="0" fontId="4" fillId="0" borderId="12" xfId="0" applyFont="1" applyFill="1" applyBorder="1" applyAlignment="1" applyProtection="1">
      <alignment horizontal="justify" vertical="center" textRotation="90" wrapText="1"/>
      <protection/>
    </xf>
    <xf numFmtId="0" fontId="5" fillId="0" borderId="12" xfId="0" applyFont="1" applyFill="1" applyBorder="1" applyAlignment="1" applyProtection="1">
      <alignment horizontal="justify" vertical="center" wrapText="1"/>
      <protection/>
    </xf>
    <xf numFmtId="10" fontId="5" fillId="0" borderId="12" xfId="54" applyNumberFormat="1" applyFont="1" applyFill="1" applyBorder="1" applyAlignment="1" applyProtection="1">
      <alignment horizontal="justify" vertical="center"/>
      <protection locked="0"/>
    </xf>
    <xf numFmtId="0" fontId="5" fillId="0" borderId="10"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49" fontId="7" fillId="0" borderId="10" xfId="54" applyNumberFormat="1" applyFont="1" applyFill="1" applyBorder="1" applyAlignment="1" applyProtection="1">
      <alignment horizontal="center" vertical="center"/>
      <protection locked="0"/>
    </xf>
    <xf numFmtId="10" fontId="5" fillId="0" borderId="10" xfId="0" applyNumberFormat="1" applyFont="1" applyFill="1" applyBorder="1" applyAlignment="1" applyProtection="1">
      <alignment horizontal="justify" vertical="center" wrapText="1"/>
      <protection locked="0"/>
    </xf>
    <xf numFmtId="49" fontId="6" fillId="0" borderId="10" xfId="54" applyNumberFormat="1" applyFont="1" applyFill="1" applyBorder="1" applyAlignment="1" applyProtection="1">
      <alignment horizontal="justify" vertical="center"/>
      <protection locked="0"/>
    </xf>
    <xf numFmtId="10" fontId="5" fillId="0" borderId="24" xfId="54" applyNumberFormat="1" applyFont="1" applyFill="1" applyBorder="1" applyAlignment="1" applyProtection="1">
      <alignment horizontal="center" vertical="center"/>
      <protection locked="0"/>
    </xf>
    <xf numFmtId="0" fontId="5" fillId="0" borderId="24" xfId="0" applyNumberFormat="1" applyFont="1" applyFill="1" applyBorder="1" applyAlignment="1" applyProtection="1">
      <alignment horizontal="justify" vertical="center" wrapText="1"/>
      <protection locked="0"/>
    </xf>
    <xf numFmtId="0" fontId="5" fillId="0" borderId="10" xfId="54" applyNumberFormat="1" applyFont="1" applyFill="1" applyBorder="1" applyAlignment="1" applyProtection="1">
      <alignment horizontal="justify" vertical="center" wrapText="1"/>
      <protection locked="0"/>
    </xf>
    <xf numFmtId="0" fontId="5" fillId="0" borderId="12" xfId="0" applyFont="1" applyFill="1" applyBorder="1" applyAlignment="1" applyProtection="1">
      <alignment horizontal="center" vertical="center"/>
      <protection locked="0"/>
    </xf>
    <xf numFmtId="0" fontId="4" fillId="0" borderId="10" xfId="0" applyFont="1" applyFill="1" applyBorder="1" applyAlignment="1">
      <alignment horizontal="justify" vertical="center" wrapText="1"/>
    </xf>
    <xf numFmtId="0" fontId="4" fillId="0" borderId="26"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5" fillId="0" borderId="24"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justify" vertical="center" textRotation="90" wrapText="1"/>
      <protection/>
    </xf>
    <xf numFmtId="0" fontId="6" fillId="0" borderId="10" xfId="0" applyNumberFormat="1" applyFont="1" applyFill="1" applyBorder="1" applyAlignment="1" applyProtection="1">
      <alignment horizontal="justify" vertical="center"/>
      <protection locked="0"/>
    </xf>
    <xf numFmtId="0" fontId="5" fillId="0" borderId="24" xfId="0" applyFont="1" applyFill="1" applyBorder="1" applyAlignment="1" applyProtection="1">
      <alignment horizontal="justify" vertical="center" wrapText="1"/>
      <protection/>
    </xf>
    <xf numFmtId="0" fontId="4" fillId="0" borderId="11"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textRotation="90" wrapText="1"/>
      <protection/>
    </xf>
    <xf numFmtId="0" fontId="4" fillId="0" borderId="26"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4" fillId="0" borderId="27"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protection/>
    </xf>
    <xf numFmtId="0" fontId="6" fillId="0" borderId="10" xfId="0" applyFont="1" applyFill="1" applyBorder="1" applyAlignment="1">
      <alignment horizontal="justify"/>
    </xf>
    <xf numFmtId="10" fontId="6" fillId="0" borderId="10" xfId="54" applyNumberFormat="1" applyFont="1" applyFill="1" applyBorder="1" applyAlignment="1" applyProtection="1">
      <alignment horizontal="justify" vertical="center" wrapText="1"/>
      <protection locked="0"/>
    </xf>
    <xf numFmtId="10" fontId="6" fillId="0" borderId="10" xfId="0" applyNumberFormat="1" applyFont="1" applyFill="1" applyBorder="1" applyAlignment="1" applyProtection="1">
      <alignment horizontal="justify" vertical="center" wrapText="1"/>
      <protection locked="0"/>
    </xf>
    <xf numFmtId="10" fontId="8" fillId="0" borderId="10" xfId="54" applyNumberFormat="1" applyFont="1" applyFill="1" applyBorder="1" applyAlignment="1" applyProtection="1">
      <alignment horizontal="justify" vertical="center"/>
      <protection locked="0"/>
    </xf>
    <xf numFmtId="1" fontId="5" fillId="0" borderId="10" xfId="54" applyNumberFormat="1" applyFont="1" applyFill="1" applyBorder="1" applyAlignment="1" applyProtection="1">
      <alignment horizontal="justify" vertical="center"/>
      <protection locked="0"/>
    </xf>
    <xf numFmtId="0" fontId="4" fillId="0" borderId="28" xfId="0" applyFont="1" applyFill="1" applyBorder="1" applyAlignment="1" applyProtection="1">
      <alignment horizontal="center" vertical="center" wrapText="1"/>
      <protection/>
    </xf>
    <xf numFmtId="0" fontId="4" fillId="0" borderId="29"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7" fillId="0" borderId="17" xfId="0" applyFont="1" applyFill="1" applyBorder="1" applyAlignment="1">
      <alignment horizontal="justify" vertical="center" wrapText="1"/>
    </xf>
    <xf numFmtId="0" fontId="6" fillId="0" borderId="30" xfId="0" applyFont="1" applyFill="1" applyBorder="1" applyAlignment="1">
      <alignment horizontal="justify" vertical="center" wrapText="1"/>
    </xf>
    <xf numFmtId="0" fontId="6" fillId="0" borderId="31" xfId="0" applyFont="1" applyFill="1" applyBorder="1" applyAlignment="1">
      <alignment horizontal="justify" vertical="center" wrapText="1"/>
    </xf>
    <xf numFmtId="0" fontId="6" fillId="0" borderId="32" xfId="0" applyFont="1" applyFill="1" applyBorder="1" applyAlignment="1">
      <alignment horizontal="justify" vertical="center" wrapText="1"/>
    </xf>
    <xf numFmtId="0" fontId="6" fillId="0" borderId="33" xfId="0" applyFont="1" applyFill="1" applyBorder="1" applyAlignment="1" applyProtection="1">
      <alignment horizontal="justify" vertical="center" wrapText="1"/>
      <protection locked="0"/>
    </xf>
    <xf numFmtId="0" fontId="6" fillId="0" borderId="0" xfId="0" applyFont="1" applyFill="1" applyBorder="1" applyAlignment="1" applyProtection="1">
      <alignment horizontal="justify" vertical="center" wrapText="1"/>
      <protection locked="0"/>
    </xf>
    <xf numFmtId="0" fontId="6" fillId="0" borderId="34" xfId="0" applyFont="1" applyFill="1" applyBorder="1" applyAlignment="1" applyProtection="1">
      <alignment horizontal="justify" vertical="center" wrapText="1"/>
      <protection locked="0"/>
    </xf>
    <xf numFmtId="0" fontId="6" fillId="0" borderId="30" xfId="0" applyFont="1" applyFill="1" applyBorder="1" applyAlignment="1" applyProtection="1">
      <alignment horizontal="justify" vertical="center" wrapText="1"/>
      <protection locked="0"/>
    </xf>
    <xf numFmtId="0" fontId="6" fillId="0" borderId="31" xfId="0" applyFont="1" applyFill="1" applyBorder="1" applyAlignment="1" applyProtection="1">
      <alignment horizontal="justify" vertical="center" wrapText="1"/>
      <protection locked="0"/>
    </xf>
    <xf numFmtId="0" fontId="6" fillId="0" borderId="32" xfId="0" applyFont="1" applyFill="1" applyBorder="1" applyAlignment="1" applyProtection="1">
      <alignment horizontal="justify" vertical="center" wrapText="1"/>
      <protection locked="0"/>
    </xf>
    <xf numFmtId="0" fontId="5" fillId="0" borderId="10" xfId="54" applyNumberFormat="1" applyFont="1" applyFill="1" applyBorder="1" applyAlignment="1" applyProtection="1">
      <alignment horizontal="center" vertical="center" wrapText="1"/>
      <protection locked="0"/>
    </xf>
    <xf numFmtId="0" fontId="7" fillId="0" borderId="16" xfId="0" applyFont="1" applyFill="1" applyBorder="1" applyAlignment="1" applyProtection="1">
      <alignment horizontal="justify" vertical="center" wrapText="1"/>
      <protection locked="0"/>
    </xf>
    <xf numFmtId="0" fontId="7" fillId="0" borderId="17" xfId="0" applyFont="1" applyFill="1" applyBorder="1" applyAlignment="1" applyProtection="1">
      <alignment horizontal="justify" vertical="center" wrapText="1"/>
      <protection locked="0"/>
    </xf>
    <xf numFmtId="0" fontId="7" fillId="0" borderId="10" xfId="0" applyFont="1" applyFill="1" applyBorder="1" applyAlignment="1" applyProtection="1">
      <alignment horizontal="justify" vertical="center" wrapText="1"/>
      <protection locked="0"/>
    </xf>
    <xf numFmtId="0" fontId="5" fillId="0" borderId="0" xfId="0" applyFont="1" applyFill="1" applyBorder="1" applyAlignment="1" applyProtection="1">
      <alignment horizontal="justify" vertical="center" wrapText="1"/>
      <protection locked="0"/>
    </xf>
    <xf numFmtId="0" fontId="6" fillId="0" borderId="0" xfId="0" applyFont="1" applyFill="1" applyBorder="1" applyAlignment="1">
      <alignment horizontal="justify" vertical="center" wrapText="1"/>
    </xf>
    <xf numFmtId="49" fontId="6" fillId="0" borderId="20" xfId="54" applyNumberFormat="1" applyFont="1" applyFill="1" applyBorder="1" applyAlignment="1" applyProtection="1">
      <alignment horizontal="center" vertical="center"/>
      <protection locked="0"/>
    </xf>
    <xf numFmtId="49" fontId="6" fillId="0" borderId="24" xfId="54" applyNumberFormat="1" applyFont="1" applyFill="1" applyBorder="1" applyAlignment="1" applyProtection="1">
      <alignment horizontal="center" vertical="center"/>
      <protection locked="0"/>
    </xf>
    <xf numFmtId="49" fontId="6" fillId="0" borderId="21" xfId="54" applyNumberFormat="1"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49" fontId="8" fillId="0" borderId="10" xfId="0" applyNumberFormat="1" applyFont="1" applyFill="1" applyBorder="1" applyAlignment="1" applyProtection="1">
      <alignment horizontal="center" vertical="center" wrapText="1"/>
      <protection locked="0"/>
    </xf>
    <xf numFmtId="0" fontId="14" fillId="0" borderId="10" xfId="0" applyFont="1" applyFill="1" applyBorder="1" applyAlignment="1" applyProtection="1">
      <alignment horizontal="center" vertical="center" wrapText="1"/>
      <protection locked="0"/>
    </xf>
    <xf numFmtId="1" fontId="5" fillId="0" borderId="10" xfId="54" applyNumberFormat="1" applyFont="1" applyFill="1" applyBorder="1" applyAlignment="1" applyProtection="1">
      <alignment horizontal="justify" vertical="center" wrapText="1"/>
      <protection/>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Alignment="1">
      <alignment horizontal="center" vertical="center"/>
    </xf>
    <xf numFmtId="0" fontId="5" fillId="0" borderId="0" xfId="0" applyFont="1" applyFill="1" applyAlignment="1">
      <alignment horizontal="left"/>
    </xf>
    <xf numFmtId="0" fontId="5" fillId="0" borderId="20" xfId="0" applyFont="1" applyFill="1" applyBorder="1" applyAlignment="1" applyProtection="1">
      <alignment horizontal="center" vertical="center" wrapText="1"/>
      <protection/>
    </xf>
    <xf numFmtId="0" fontId="5" fillId="0" borderId="21"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49" fontId="15" fillId="0" borderId="10" xfId="54" applyNumberFormat="1" applyFont="1" applyFill="1" applyBorder="1" applyAlignment="1" applyProtection="1">
      <alignment horizontal="justify" vertical="center"/>
      <protection locked="0"/>
    </xf>
    <xf numFmtId="10" fontId="5" fillId="0" borderId="10" xfId="54" applyNumberFormat="1"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wrapText="1"/>
      <protection/>
    </xf>
    <xf numFmtId="0" fontId="6" fillId="0" borderId="20" xfId="0" applyFont="1" applyFill="1" applyBorder="1" applyAlignment="1" applyProtection="1">
      <alignment horizontal="justify" vertical="center" wrapText="1"/>
      <protection/>
    </xf>
    <xf numFmtId="0" fontId="6" fillId="0" borderId="24" xfId="0" applyFont="1" applyFill="1" applyBorder="1" applyAlignment="1" applyProtection="1">
      <alignment horizontal="justify" vertical="center" wrapText="1"/>
      <protection/>
    </xf>
    <xf numFmtId="0" fontId="6" fillId="0" borderId="21" xfId="0" applyFont="1" applyFill="1" applyBorder="1" applyAlignment="1" applyProtection="1">
      <alignment horizontal="justify" vertical="center" wrapText="1"/>
      <protection/>
    </xf>
    <xf numFmtId="0" fontId="5" fillId="0" borderId="20" xfId="0" applyNumberFormat="1" applyFont="1" applyFill="1" applyBorder="1" applyAlignment="1" applyProtection="1">
      <alignment horizontal="justify" vertical="center" wrapText="1"/>
      <protection/>
    </xf>
    <xf numFmtId="0" fontId="5" fillId="0" borderId="24" xfId="0" applyNumberFormat="1" applyFont="1" applyFill="1" applyBorder="1" applyAlignment="1" applyProtection="1">
      <alignment horizontal="justify" vertical="center" wrapText="1"/>
      <protection/>
    </xf>
    <xf numFmtId="0" fontId="5" fillId="0" borderId="21" xfId="0" applyNumberFormat="1" applyFont="1" applyFill="1" applyBorder="1" applyAlignment="1" applyProtection="1">
      <alignment horizontal="justify" vertical="center" wrapText="1"/>
      <protection/>
    </xf>
    <xf numFmtId="0" fontId="6" fillId="0" borderId="20" xfId="0" applyFont="1" applyFill="1" applyBorder="1" applyAlignment="1" applyProtection="1">
      <alignment horizontal="justify" vertical="center"/>
      <protection/>
    </xf>
    <xf numFmtId="0" fontId="6" fillId="0" borderId="24" xfId="0" applyFont="1" applyFill="1" applyBorder="1" applyAlignment="1" applyProtection="1">
      <alignment horizontal="justify" vertical="center"/>
      <protection/>
    </xf>
    <xf numFmtId="0" fontId="6" fillId="0" borderId="21" xfId="0" applyFont="1" applyFill="1" applyBorder="1" applyAlignment="1" applyProtection="1">
      <alignment horizontal="justify" vertical="center"/>
      <protection/>
    </xf>
    <xf numFmtId="0" fontId="5" fillId="0" borderId="24" xfId="0" applyFont="1" applyFill="1" applyBorder="1" applyAlignment="1" applyProtection="1">
      <alignment horizontal="center" vertical="center" wrapText="1"/>
      <protection/>
    </xf>
    <xf numFmtId="0" fontId="5" fillId="0" borderId="20" xfId="54" applyNumberFormat="1" applyFont="1" applyFill="1" applyBorder="1" applyAlignment="1" applyProtection="1">
      <alignment horizontal="center" vertical="center" wrapText="1"/>
      <protection locked="0"/>
    </xf>
    <xf numFmtId="0" fontId="5" fillId="0" borderId="21" xfId="54" applyNumberFormat="1" applyFont="1" applyFill="1" applyBorder="1" applyAlignment="1" applyProtection="1">
      <alignment horizontal="center" vertical="center" wrapText="1"/>
      <protection locked="0"/>
    </xf>
    <xf numFmtId="10" fontId="5" fillId="0" borderId="20" xfId="0" applyNumberFormat="1" applyFont="1" applyFill="1" applyBorder="1" applyAlignment="1" applyProtection="1">
      <alignment horizontal="center" vertical="center" wrapText="1"/>
      <protection locked="0"/>
    </xf>
    <xf numFmtId="10" fontId="5" fillId="0" borderId="21" xfId="0"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horizontal="justify" vertical="center"/>
      <protection locked="0"/>
    </xf>
    <xf numFmtId="13" fontId="5" fillId="0" borderId="10" xfId="0" applyNumberFormat="1" applyFont="1" applyFill="1" applyBorder="1" applyAlignment="1" applyProtection="1">
      <alignment horizontal="justify" vertical="center" wrapText="1"/>
      <protection locked="0"/>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10" fontId="6" fillId="0" borderId="20" xfId="54" applyNumberFormat="1" applyFont="1" applyFill="1" applyBorder="1" applyAlignment="1" applyProtection="1">
      <alignment horizontal="justify" vertical="center"/>
      <protection locked="0"/>
    </xf>
    <xf numFmtId="10" fontId="6" fillId="0" borderId="21" xfId="54" applyNumberFormat="1" applyFont="1" applyFill="1" applyBorder="1" applyAlignment="1" applyProtection="1">
      <alignment horizontal="justify" vertical="center"/>
      <protection locked="0"/>
    </xf>
    <xf numFmtId="10" fontId="5" fillId="0" borderId="20" xfId="54" applyNumberFormat="1" applyFont="1" applyFill="1" applyBorder="1" applyAlignment="1" applyProtection="1">
      <alignment horizontal="justify" vertical="center" wrapText="1"/>
      <protection/>
    </xf>
    <xf numFmtId="10" fontId="5" fillId="0" borderId="21" xfId="54" applyNumberFormat="1" applyFont="1" applyFill="1" applyBorder="1" applyAlignment="1" applyProtection="1">
      <alignment horizontal="justify" vertical="center" wrapText="1"/>
      <protection/>
    </xf>
    <xf numFmtId="10" fontId="6" fillId="0" borderId="20" xfId="54" applyNumberFormat="1" applyFont="1" applyFill="1" applyBorder="1" applyAlignment="1" applyProtection="1">
      <alignment horizontal="justify" vertical="center" wrapText="1"/>
      <protection/>
    </xf>
    <xf numFmtId="10" fontId="6" fillId="0" borderId="21" xfId="54" applyNumberFormat="1" applyFont="1" applyFill="1" applyBorder="1" applyAlignment="1" applyProtection="1">
      <alignment horizontal="justify" vertical="center" wrapText="1"/>
      <protection/>
    </xf>
    <xf numFmtId="49" fontId="6" fillId="0" borderId="20" xfId="54" applyNumberFormat="1" applyFont="1" applyFill="1" applyBorder="1" applyAlignment="1" applyProtection="1">
      <alignment horizontal="justify" vertical="center"/>
      <protection locked="0"/>
    </xf>
    <xf numFmtId="49" fontId="6" fillId="0" borderId="21" xfId="54" applyNumberFormat="1" applyFont="1" applyFill="1" applyBorder="1" applyAlignment="1" applyProtection="1">
      <alignment horizontal="justify" vertical="center"/>
      <protection locked="0"/>
    </xf>
    <xf numFmtId="0" fontId="5" fillId="0" borderId="20" xfId="0" applyFont="1" applyFill="1" applyBorder="1" applyAlignment="1" applyProtection="1">
      <alignment horizontal="justify" vertical="center" wrapText="1"/>
      <protection locked="0"/>
    </xf>
    <xf numFmtId="0" fontId="5" fillId="0" borderId="21" xfId="0" applyFont="1" applyFill="1" applyBorder="1" applyAlignment="1" applyProtection="1">
      <alignment horizontal="justify" vertical="center" wrapText="1"/>
      <protection locked="0"/>
    </xf>
    <xf numFmtId="0" fontId="5" fillId="0" borderId="20" xfId="0" applyFont="1" applyFill="1" applyBorder="1" applyAlignment="1">
      <alignment horizontal="justify" vertical="center"/>
    </xf>
    <xf numFmtId="0" fontId="5" fillId="0" borderId="21" xfId="0" applyFont="1" applyFill="1" applyBorder="1" applyAlignment="1">
      <alignment horizontal="justify" vertical="center"/>
    </xf>
    <xf numFmtId="0" fontId="6" fillId="0" borderId="20" xfId="0" applyFont="1" applyFill="1" applyBorder="1" applyAlignment="1">
      <alignment horizontal="justify" vertical="center"/>
    </xf>
    <xf numFmtId="0" fontId="6" fillId="0" borderId="21" xfId="0" applyFont="1" applyFill="1" applyBorder="1" applyAlignment="1">
      <alignment horizontal="justify"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220"/>
  <sheetViews>
    <sheetView tabSelected="1" zoomScale="10" zoomScaleNormal="10" zoomScaleSheetLayoutView="10" zoomScalePageLayoutView="0" workbookViewId="0" topLeftCell="A1">
      <pane xSplit="4" ySplit="10" topLeftCell="E95" activePane="bottomRight" state="frozen"/>
      <selection pane="topLeft" activeCell="A7" sqref="A7"/>
      <selection pane="topRight" activeCell="E7" sqref="E7"/>
      <selection pane="bottomLeft" activeCell="A11" sqref="A11"/>
      <selection pane="bottomRight" activeCell="A1" sqref="A1:T1"/>
    </sheetView>
  </sheetViews>
  <sheetFormatPr defaultColWidth="11.421875" defaultRowHeight="12.75"/>
  <cols>
    <col min="1" max="1" width="16.7109375" style="21" customWidth="1"/>
    <col min="2" max="2" width="48.7109375" style="39" customWidth="1"/>
    <col min="3" max="3" width="32.28125" style="39" customWidth="1"/>
    <col min="4" max="4" width="88.00390625" style="21" customWidth="1"/>
    <col min="5" max="5" width="45.8515625" style="21" customWidth="1"/>
    <col min="6" max="6" width="78.7109375" style="21" customWidth="1"/>
    <col min="7" max="7" width="204.421875" style="21" customWidth="1"/>
    <col min="8" max="8" width="104.421875" style="21" customWidth="1"/>
    <col min="9" max="9" width="50.421875" style="21" customWidth="1"/>
    <col min="10" max="10" width="87.140625" style="21" customWidth="1"/>
    <col min="11" max="11" width="53.8515625" style="21" customWidth="1"/>
    <col min="12" max="12" width="255.28125" style="21" customWidth="1"/>
    <col min="13" max="13" width="42.28125" style="43" customWidth="1"/>
    <col min="14" max="14" width="46.140625" style="43" customWidth="1"/>
    <col min="15" max="15" width="15.00390625" style="21" customWidth="1"/>
    <col min="16" max="16" width="18.28125" style="21" customWidth="1"/>
    <col min="17" max="17" width="34.421875" style="31" customWidth="1"/>
    <col min="18" max="18" width="221.57421875" style="21" customWidth="1"/>
    <col min="19" max="19" width="129.140625" style="21" customWidth="1"/>
    <col min="20" max="20" width="41.140625" style="21" customWidth="1"/>
    <col min="21" max="21" width="9.28125" style="21" customWidth="1"/>
    <col min="22" max="16384" width="11.421875" style="21" customWidth="1"/>
  </cols>
  <sheetData>
    <row r="1" spans="1:20" ht="95.25" customHeight="1">
      <c r="A1" s="200" t="s">
        <v>51</v>
      </c>
      <c r="B1" s="200"/>
      <c r="C1" s="200"/>
      <c r="D1" s="200"/>
      <c r="E1" s="200"/>
      <c r="F1" s="200"/>
      <c r="G1" s="200"/>
      <c r="H1" s="200"/>
      <c r="I1" s="200"/>
      <c r="J1" s="200"/>
      <c r="K1" s="200"/>
      <c r="L1" s="200"/>
      <c r="M1" s="200"/>
      <c r="N1" s="200"/>
      <c r="O1" s="200"/>
      <c r="P1" s="200"/>
      <c r="Q1" s="200"/>
      <c r="R1" s="200"/>
      <c r="S1" s="200"/>
      <c r="T1" s="200"/>
    </row>
    <row r="2" spans="1:20" ht="90" customHeight="1">
      <c r="A2" s="200" t="s">
        <v>121</v>
      </c>
      <c r="B2" s="200"/>
      <c r="C2" s="200"/>
      <c r="D2" s="200"/>
      <c r="E2" s="200"/>
      <c r="F2" s="200"/>
      <c r="G2" s="200"/>
      <c r="H2" s="200"/>
      <c r="I2" s="200"/>
      <c r="J2" s="200"/>
      <c r="K2" s="200"/>
      <c r="L2" s="200"/>
      <c r="M2" s="200"/>
      <c r="N2" s="200"/>
      <c r="O2" s="200"/>
      <c r="P2" s="200"/>
      <c r="Q2" s="200"/>
      <c r="R2" s="200"/>
      <c r="S2" s="200"/>
      <c r="T2" s="200"/>
    </row>
    <row r="3" spans="1:20" ht="105" customHeight="1">
      <c r="A3" s="200" t="s">
        <v>122</v>
      </c>
      <c r="B3" s="200"/>
      <c r="C3" s="200"/>
      <c r="D3" s="200"/>
      <c r="E3" s="200"/>
      <c r="F3" s="200"/>
      <c r="G3" s="200"/>
      <c r="H3" s="200"/>
      <c r="I3" s="200"/>
      <c r="J3" s="200"/>
      <c r="K3" s="200"/>
      <c r="L3" s="200"/>
      <c r="M3" s="200"/>
      <c r="N3" s="200"/>
      <c r="O3" s="200"/>
      <c r="P3" s="200"/>
      <c r="Q3" s="200"/>
      <c r="R3" s="200"/>
      <c r="S3" s="200"/>
      <c r="T3" s="200"/>
    </row>
    <row r="4" spans="1:20" ht="110.25" customHeight="1">
      <c r="A4" s="200" t="s">
        <v>124</v>
      </c>
      <c r="B4" s="200"/>
      <c r="C4" s="200"/>
      <c r="D4" s="200"/>
      <c r="E4" s="200"/>
      <c r="F4" s="200"/>
      <c r="G4" s="200"/>
      <c r="H4" s="200"/>
      <c r="I4" s="200"/>
      <c r="J4" s="200"/>
      <c r="K4" s="200"/>
      <c r="L4" s="200"/>
      <c r="M4" s="200"/>
      <c r="N4" s="200"/>
      <c r="O4" s="200"/>
      <c r="P4" s="200"/>
      <c r="Q4" s="200"/>
      <c r="R4" s="200"/>
      <c r="S4" s="200"/>
      <c r="T4" s="200"/>
    </row>
    <row r="5" spans="1:20" ht="114.75" customHeight="1">
      <c r="A5" s="194" t="s">
        <v>258</v>
      </c>
      <c r="B5" s="194"/>
      <c r="C5" s="194"/>
      <c r="D5" s="194"/>
      <c r="E5" s="194"/>
      <c r="F5" s="194"/>
      <c r="G5" s="194"/>
      <c r="H5" s="194"/>
      <c r="I5" s="194"/>
      <c r="J5" s="194"/>
      <c r="K5" s="194"/>
      <c r="L5" s="194"/>
      <c r="M5" s="194"/>
      <c r="N5" s="194"/>
      <c r="O5" s="194"/>
      <c r="P5" s="194"/>
      <c r="Q5" s="194"/>
      <c r="R5" s="194"/>
      <c r="S5" s="194"/>
      <c r="T5" s="194"/>
    </row>
    <row r="6" spans="2:20" ht="131.25" customHeight="1" thickBot="1">
      <c r="B6" s="30"/>
      <c r="C6" s="30"/>
      <c r="D6" s="30"/>
      <c r="E6" s="30"/>
      <c r="F6" s="30"/>
      <c r="G6" s="30"/>
      <c r="H6" s="30"/>
      <c r="I6" s="30"/>
      <c r="J6" s="30"/>
      <c r="K6" s="117" t="s">
        <v>196</v>
      </c>
      <c r="L6" s="117"/>
      <c r="M6" s="117"/>
      <c r="N6" s="117"/>
      <c r="O6" s="117" t="s">
        <v>8</v>
      </c>
      <c r="P6" s="117"/>
      <c r="Q6" s="117"/>
      <c r="R6" s="117"/>
      <c r="S6" s="117"/>
      <c r="T6" s="117"/>
    </row>
    <row r="7" spans="1:20" s="43" customFormat="1" ht="105.75" customHeight="1" thickTop="1">
      <c r="A7" s="164" t="s">
        <v>125</v>
      </c>
      <c r="B7" s="151" t="s">
        <v>445</v>
      </c>
      <c r="C7" s="151" t="s">
        <v>215</v>
      </c>
      <c r="D7" s="151" t="s">
        <v>446</v>
      </c>
      <c r="E7" s="151" t="s">
        <v>450</v>
      </c>
      <c r="F7" s="151" t="s">
        <v>257</v>
      </c>
      <c r="G7" s="151" t="s">
        <v>290</v>
      </c>
      <c r="H7" s="151" t="s">
        <v>447</v>
      </c>
      <c r="I7" s="151" t="s">
        <v>79</v>
      </c>
      <c r="J7" s="151" t="s">
        <v>262</v>
      </c>
      <c r="K7" s="159" t="s">
        <v>256</v>
      </c>
      <c r="L7" s="159" t="s">
        <v>255</v>
      </c>
      <c r="M7" s="159" t="s">
        <v>12</v>
      </c>
      <c r="N7" s="159" t="s">
        <v>61</v>
      </c>
      <c r="O7" s="151" t="s">
        <v>169</v>
      </c>
      <c r="P7" s="161"/>
      <c r="Q7" s="161"/>
      <c r="R7" s="151" t="s">
        <v>354</v>
      </c>
      <c r="S7" s="171"/>
      <c r="T7" s="172"/>
    </row>
    <row r="8" spans="1:20" s="43" customFormat="1" ht="100.5" customHeight="1">
      <c r="A8" s="165"/>
      <c r="B8" s="141"/>
      <c r="C8" s="141"/>
      <c r="D8" s="141"/>
      <c r="E8" s="152"/>
      <c r="F8" s="152"/>
      <c r="G8" s="152"/>
      <c r="H8" s="152"/>
      <c r="I8" s="152"/>
      <c r="J8" s="152"/>
      <c r="K8" s="160"/>
      <c r="L8" s="160"/>
      <c r="M8" s="160"/>
      <c r="N8" s="160"/>
      <c r="O8" s="162"/>
      <c r="P8" s="162"/>
      <c r="Q8" s="162"/>
      <c r="R8" s="152"/>
      <c r="S8" s="173"/>
      <c r="T8" s="174"/>
    </row>
    <row r="9" spans="1:20" s="43" customFormat="1" ht="54.75" customHeight="1">
      <c r="A9" s="165"/>
      <c r="B9" s="141"/>
      <c r="C9" s="141"/>
      <c r="D9" s="141"/>
      <c r="E9" s="152"/>
      <c r="F9" s="152"/>
      <c r="G9" s="152"/>
      <c r="H9" s="152"/>
      <c r="I9" s="152"/>
      <c r="J9" s="152"/>
      <c r="K9" s="160"/>
      <c r="L9" s="160"/>
      <c r="M9" s="160"/>
      <c r="N9" s="160"/>
      <c r="O9" s="163" t="s">
        <v>62</v>
      </c>
      <c r="P9" s="163" t="s">
        <v>63</v>
      </c>
      <c r="Q9" s="162" t="s">
        <v>64</v>
      </c>
      <c r="R9" s="152"/>
      <c r="S9" s="173"/>
      <c r="T9" s="174"/>
    </row>
    <row r="10" spans="1:20" s="43" customFormat="1" ht="164.25" customHeight="1">
      <c r="A10" s="165" t="s">
        <v>125</v>
      </c>
      <c r="B10" s="141" t="s">
        <v>9</v>
      </c>
      <c r="C10" s="141"/>
      <c r="D10" s="141" t="s">
        <v>446</v>
      </c>
      <c r="E10" s="152"/>
      <c r="F10" s="152"/>
      <c r="G10" s="152"/>
      <c r="H10" s="152"/>
      <c r="I10" s="152" t="s">
        <v>448</v>
      </c>
      <c r="J10" s="152" t="s">
        <v>449</v>
      </c>
      <c r="K10" s="160" t="s">
        <v>10</v>
      </c>
      <c r="L10" s="160" t="s">
        <v>11</v>
      </c>
      <c r="M10" s="160"/>
      <c r="N10" s="160" t="s">
        <v>61</v>
      </c>
      <c r="O10" s="163"/>
      <c r="P10" s="163"/>
      <c r="Q10" s="162"/>
      <c r="R10" s="152"/>
      <c r="S10" s="173"/>
      <c r="T10" s="174"/>
    </row>
    <row r="11" spans="1:20" ht="409.5" customHeight="1">
      <c r="A11" s="102">
        <v>1</v>
      </c>
      <c r="B11" s="103" t="s">
        <v>383</v>
      </c>
      <c r="C11" s="103" t="s">
        <v>209</v>
      </c>
      <c r="D11" s="89" t="s">
        <v>33</v>
      </c>
      <c r="E11" s="89" t="s">
        <v>37</v>
      </c>
      <c r="F11" s="89" t="s">
        <v>471</v>
      </c>
      <c r="G11" s="89" t="s">
        <v>75</v>
      </c>
      <c r="H11" s="89" t="s">
        <v>80</v>
      </c>
      <c r="I11" s="91" t="s">
        <v>221</v>
      </c>
      <c r="J11" s="89" t="s">
        <v>194</v>
      </c>
      <c r="K11" s="118">
        <v>0</v>
      </c>
      <c r="L11" s="95" t="s">
        <v>387</v>
      </c>
      <c r="M11" s="87" t="s">
        <v>37</v>
      </c>
      <c r="N11" s="114"/>
      <c r="O11" s="100"/>
      <c r="P11" s="100" t="s">
        <v>433</v>
      </c>
      <c r="Q11" s="100"/>
      <c r="R11" s="61" t="s">
        <v>392</v>
      </c>
      <c r="S11" s="62"/>
      <c r="T11" s="99"/>
    </row>
    <row r="12" spans="1:20" ht="409.5" customHeight="1">
      <c r="A12" s="102"/>
      <c r="B12" s="103"/>
      <c r="C12" s="103"/>
      <c r="D12" s="89"/>
      <c r="E12" s="89"/>
      <c r="F12" s="89"/>
      <c r="G12" s="89"/>
      <c r="H12" s="89"/>
      <c r="I12" s="91"/>
      <c r="J12" s="89"/>
      <c r="K12" s="118"/>
      <c r="L12" s="95"/>
      <c r="M12" s="87"/>
      <c r="N12" s="114"/>
      <c r="O12" s="100"/>
      <c r="P12" s="100"/>
      <c r="Q12" s="100"/>
      <c r="R12" s="61"/>
      <c r="S12" s="62"/>
      <c r="T12" s="99"/>
    </row>
    <row r="13" spans="1:20" ht="408.75" customHeight="1">
      <c r="A13" s="102"/>
      <c r="B13" s="103"/>
      <c r="C13" s="103"/>
      <c r="D13" s="89"/>
      <c r="E13" s="89"/>
      <c r="F13" s="89"/>
      <c r="G13" s="89"/>
      <c r="H13" s="89"/>
      <c r="I13" s="91"/>
      <c r="J13" s="4" t="s">
        <v>214</v>
      </c>
      <c r="K13" s="22">
        <f>0/258</f>
        <v>0</v>
      </c>
      <c r="L13" s="17" t="s">
        <v>454</v>
      </c>
      <c r="M13" s="87"/>
      <c r="N13" s="114"/>
      <c r="O13" s="5" t="s">
        <v>433</v>
      </c>
      <c r="P13" s="5"/>
      <c r="Q13" s="5"/>
      <c r="R13" s="61" t="s">
        <v>390</v>
      </c>
      <c r="S13" s="62"/>
      <c r="T13" s="63"/>
    </row>
    <row r="14" spans="1:20" ht="408.75" customHeight="1">
      <c r="A14" s="102">
        <v>2</v>
      </c>
      <c r="B14" s="103"/>
      <c r="C14" s="103" t="s">
        <v>171</v>
      </c>
      <c r="D14" s="98" t="s">
        <v>473</v>
      </c>
      <c r="E14" s="89" t="s">
        <v>37</v>
      </c>
      <c r="F14" s="111" t="s">
        <v>70</v>
      </c>
      <c r="G14" s="98" t="s">
        <v>259</v>
      </c>
      <c r="H14" s="89" t="s">
        <v>217</v>
      </c>
      <c r="I14" s="89" t="s">
        <v>377</v>
      </c>
      <c r="J14" s="4" t="s">
        <v>194</v>
      </c>
      <c r="K14" s="22">
        <v>0</v>
      </c>
      <c r="L14" s="17" t="s">
        <v>6</v>
      </c>
      <c r="M14" s="196" t="s">
        <v>332</v>
      </c>
      <c r="N14" s="3"/>
      <c r="O14" s="5"/>
      <c r="P14" s="5" t="s">
        <v>433</v>
      </c>
      <c r="Q14" s="5"/>
      <c r="R14" s="61" t="s">
        <v>391</v>
      </c>
      <c r="S14" s="62"/>
      <c r="T14" s="63"/>
    </row>
    <row r="15" spans="1:20" ht="409.5" customHeight="1">
      <c r="A15" s="102"/>
      <c r="B15" s="106"/>
      <c r="C15" s="103"/>
      <c r="D15" s="98"/>
      <c r="E15" s="89"/>
      <c r="F15" s="111"/>
      <c r="G15" s="98"/>
      <c r="H15" s="89"/>
      <c r="I15" s="89"/>
      <c r="J15" s="98" t="s">
        <v>34</v>
      </c>
      <c r="K15" s="90">
        <v>0</v>
      </c>
      <c r="L15" s="98" t="s">
        <v>230</v>
      </c>
      <c r="M15" s="196"/>
      <c r="N15" s="79"/>
      <c r="O15" s="100"/>
      <c r="P15" s="100" t="s">
        <v>433</v>
      </c>
      <c r="Q15" s="100"/>
      <c r="R15" s="61" t="s">
        <v>113</v>
      </c>
      <c r="S15" s="62"/>
      <c r="T15" s="99"/>
    </row>
    <row r="16" spans="1:20" ht="409.5" customHeight="1">
      <c r="A16" s="102"/>
      <c r="B16" s="106"/>
      <c r="C16" s="103"/>
      <c r="D16" s="98"/>
      <c r="E16" s="89"/>
      <c r="F16" s="111"/>
      <c r="G16" s="98"/>
      <c r="H16" s="89"/>
      <c r="I16" s="89"/>
      <c r="J16" s="98"/>
      <c r="K16" s="90"/>
      <c r="L16" s="98"/>
      <c r="M16" s="196"/>
      <c r="N16" s="79"/>
      <c r="O16" s="100"/>
      <c r="P16" s="100"/>
      <c r="Q16" s="100"/>
      <c r="R16" s="61"/>
      <c r="S16" s="62"/>
      <c r="T16" s="99"/>
    </row>
    <row r="17" spans="1:20" ht="409.5" customHeight="1">
      <c r="A17" s="101">
        <v>3</v>
      </c>
      <c r="B17" s="106"/>
      <c r="C17" s="103" t="s">
        <v>118</v>
      </c>
      <c r="D17" s="89" t="s">
        <v>119</v>
      </c>
      <c r="E17" s="104" t="s">
        <v>37</v>
      </c>
      <c r="F17" s="89" t="s">
        <v>329</v>
      </c>
      <c r="G17" s="4" t="s">
        <v>261</v>
      </c>
      <c r="H17" s="89" t="s">
        <v>219</v>
      </c>
      <c r="I17" s="4" t="s">
        <v>377</v>
      </c>
      <c r="J17" s="4" t="s">
        <v>263</v>
      </c>
      <c r="K17" s="13"/>
      <c r="L17" s="10" t="s">
        <v>231</v>
      </c>
      <c r="M17" s="195" t="s">
        <v>37</v>
      </c>
      <c r="N17" s="28"/>
      <c r="O17" s="81"/>
      <c r="P17" s="90"/>
      <c r="Q17" s="48" t="s">
        <v>433</v>
      </c>
      <c r="R17" s="61" t="s">
        <v>231</v>
      </c>
      <c r="S17" s="62"/>
      <c r="T17" s="99"/>
    </row>
    <row r="18" spans="1:20" ht="409.5" customHeight="1">
      <c r="A18" s="101"/>
      <c r="B18" s="106"/>
      <c r="C18" s="103"/>
      <c r="D18" s="89"/>
      <c r="E18" s="104"/>
      <c r="F18" s="89"/>
      <c r="G18" s="4" t="s">
        <v>260</v>
      </c>
      <c r="H18" s="89"/>
      <c r="I18" s="4" t="s">
        <v>377</v>
      </c>
      <c r="J18" s="4" t="s">
        <v>194</v>
      </c>
      <c r="K18" s="13"/>
      <c r="L18" s="10" t="s">
        <v>231</v>
      </c>
      <c r="M18" s="195"/>
      <c r="N18" s="28"/>
      <c r="O18" s="81"/>
      <c r="P18" s="90"/>
      <c r="Q18" s="48" t="s">
        <v>433</v>
      </c>
      <c r="R18" s="61" t="s">
        <v>231</v>
      </c>
      <c r="S18" s="62"/>
      <c r="T18" s="99"/>
    </row>
    <row r="19" spans="1:20" ht="409.5" customHeight="1">
      <c r="A19" s="101"/>
      <c r="B19" s="106"/>
      <c r="C19" s="103"/>
      <c r="D19" s="89"/>
      <c r="E19" s="104"/>
      <c r="F19" s="89"/>
      <c r="G19" s="4" t="s">
        <v>376</v>
      </c>
      <c r="H19" s="89"/>
      <c r="I19" s="4" t="s">
        <v>377</v>
      </c>
      <c r="J19" s="4" t="s">
        <v>378</v>
      </c>
      <c r="K19" s="13"/>
      <c r="L19" s="10" t="s">
        <v>231</v>
      </c>
      <c r="M19" s="195"/>
      <c r="N19" s="28"/>
      <c r="O19" s="81"/>
      <c r="P19" s="90"/>
      <c r="Q19" s="48" t="s">
        <v>433</v>
      </c>
      <c r="R19" s="61" t="s">
        <v>231</v>
      </c>
      <c r="S19" s="62"/>
      <c r="T19" s="99"/>
    </row>
    <row r="20" spans="1:20" ht="409.5" customHeight="1">
      <c r="A20" s="66">
        <v>4</v>
      </c>
      <c r="B20" s="103" t="s">
        <v>170</v>
      </c>
      <c r="C20" s="103" t="s">
        <v>210</v>
      </c>
      <c r="D20" s="72" t="s">
        <v>114</v>
      </c>
      <c r="E20" s="72" t="s">
        <v>183</v>
      </c>
      <c r="F20" s="72" t="s">
        <v>71</v>
      </c>
      <c r="G20" s="72" t="s">
        <v>220</v>
      </c>
      <c r="H20" s="72" t="s">
        <v>253</v>
      </c>
      <c r="I20" s="72" t="s">
        <v>221</v>
      </c>
      <c r="J20" s="72" t="s">
        <v>440</v>
      </c>
      <c r="K20" s="70">
        <v>0</v>
      </c>
      <c r="L20" s="68" t="s">
        <v>388</v>
      </c>
      <c r="M20" s="74" t="s">
        <v>183</v>
      </c>
      <c r="N20" s="76"/>
      <c r="O20" s="74" t="s">
        <v>433</v>
      </c>
      <c r="P20" s="74"/>
      <c r="Q20" s="74"/>
      <c r="R20" s="56" t="s">
        <v>389</v>
      </c>
      <c r="S20" s="57"/>
      <c r="T20" s="58"/>
    </row>
    <row r="21" spans="1:20" ht="409.5" customHeight="1">
      <c r="A21" s="67"/>
      <c r="B21" s="103"/>
      <c r="C21" s="103"/>
      <c r="D21" s="73"/>
      <c r="E21" s="73"/>
      <c r="F21" s="73"/>
      <c r="G21" s="73"/>
      <c r="H21" s="73"/>
      <c r="I21" s="73"/>
      <c r="J21" s="73"/>
      <c r="K21" s="71"/>
      <c r="L21" s="69"/>
      <c r="M21" s="75"/>
      <c r="N21" s="77"/>
      <c r="O21" s="75"/>
      <c r="P21" s="75"/>
      <c r="Q21" s="75"/>
      <c r="R21" s="182"/>
      <c r="S21" s="183"/>
      <c r="T21" s="184"/>
    </row>
    <row r="22" spans="1:20" ht="408" customHeight="1">
      <c r="A22" s="102">
        <v>5</v>
      </c>
      <c r="B22" s="166"/>
      <c r="C22" s="103"/>
      <c r="D22" s="89" t="s">
        <v>384</v>
      </c>
      <c r="E22" s="89" t="s">
        <v>183</v>
      </c>
      <c r="F22" s="89" t="s">
        <v>72</v>
      </c>
      <c r="G22" s="4" t="s">
        <v>222</v>
      </c>
      <c r="H22" s="4" t="s">
        <v>223</v>
      </c>
      <c r="I22" s="33" t="s">
        <v>221</v>
      </c>
      <c r="J22" s="4" t="s">
        <v>385</v>
      </c>
      <c r="K22" s="22">
        <v>0</v>
      </c>
      <c r="L22" s="10" t="s">
        <v>307</v>
      </c>
      <c r="M22" s="87" t="s">
        <v>183</v>
      </c>
      <c r="N22" s="79"/>
      <c r="O22" s="34"/>
      <c r="P22" s="26" t="s">
        <v>433</v>
      </c>
      <c r="Q22" s="26"/>
      <c r="R22" s="61" t="s">
        <v>393</v>
      </c>
      <c r="S22" s="62"/>
      <c r="T22" s="175"/>
    </row>
    <row r="23" spans="1:20" ht="408.75" customHeight="1">
      <c r="A23" s="102"/>
      <c r="B23" s="166"/>
      <c r="C23" s="103"/>
      <c r="D23" s="89"/>
      <c r="E23" s="89"/>
      <c r="F23" s="89"/>
      <c r="G23" s="4" t="s">
        <v>76</v>
      </c>
      <c r="H23" s="4" t="s">
        <v>65</v>
      </c>
      <c r="I23" s="33" t="s">
        <v>379</v>
      </c>
      <c r="J23" s="4" t="s">
        <v>224</v>
      </c>
      <c r="K23" s="22">
        <v>0</v>
      </c>
      <c r="L23" s="10" t="s">
        <v>308</v>
      </c>
      <c r="M23" s="87"/>
      <c r="N23" s="79"/>
      <c r="O23" s="34"/>
      <c r="P23" s="26" t="s">
        <v>433</v>
      </c>
      <c r="Q23" s="26"/>
      <c r="R23" s="61" t="s">
        <v>394</v>
      </c>
      <c r="S23" s="62"/>
      <c r="T23" s="175"/>
    </row>
    <row r="24" spans="1:20" ht="408.75" customHeight="1">
      <c r="A24" s="102"/>
      <c r="B24" s="166"/>
      <c r="C24" s="103"/>
      <c r="D24" s="89"/>
      <c r="E24" s="89"/>
      <c r="F24" s="89"/>
      <c r="G24" s="4" t="s">
        <v>225</v>
      </c>
      <c r="H24" s="4" t="s">
        <v>226</v>
      </c>
      <c r="I24" s="4" t="s">
        <v>377</v>
      </c>
      <c r="J24" s="4" t="s">
        <v>227</v>
      </c>
      <c r="K24" s="22"/>
      <c r="L24" s="10" t="s">
        <v>231</v>
      </c>
      <c r="M24" s="87"/>
      <c r="N24" s="79"/>
      <c r="O24" s="34"/>
      <c r="P24" s="26"/>
      <c r="Q24" s="26" t="s">
        <v>433</v>
      </c>
      <c r="R24" s="61" t="s">
        <v>434</v>
      </c>
      <c r="S24" s="62"/>
      <c r="T24" s="63"/>
    </row>
    <row r="25" spans="1:20" ht="409.5" customHeight="1">
      <c r="A25" s="157">
        <v>6</v>
      </c>
      <c r="B25" s="158" t="s">
        <v>211</v>
      </c>
      <c r="C25" s="103" t="s">
        <v>191</v>
      </c>
      <c r="D25" s="89" t="s">
        <v>43</v>
      </c>
      <c r="E25" s="110" t="s">
        <v>37</v>
      </c>
      <c r="F25" s="89" t="s">
        <v>72</v>
      </c>
      <c r="G25" s="89" t="s">
        <v>355</v>
      </c>
      <c r="H25" s="89" t="s">
        <v>44</v>
      </c>
      <c r="I25" s="89" t="s">
        <v>221</v>
      </c>
      <c r="J25" s="89" t="s">
        <v>232</v>
      </c>
      <c r="K25" s="169">
        <v>1</v>
      </c>
      <c r="L25" s="96" t="s">
        <v>287</v>
      </c>
      <c r="M25" s="79" t="s">
        <v>37</v>
      </c>
      <c r="N25" s="85"/>
      <c r="O25" s="198" t="s">
        <v>433</v>
      </c>
      <c r="P25" s="199"/>
      <c r="Q25" s="199"/>
      <c r="R25" s="61" t="s">
        <v>395</v>
      </c>
      <c r="S25" s="62"/>
      <c r="T25" s="99"/>
    </row>
    <row r="26" spans="1:20" ht="409.5" customHeight="1">
      <c r="A26" s="157"/>
      <c r="B26" s="158"/>
      <c r="C26" s="103"/>
      <c r="D26" s="89"/>
      <c r="E26" s="110"/>
      <c r="F26" s="89"/>
      <c r="G26" s="89"/>
      <c r="H26" s="89"/>
      <c r="I26" s="89"/>
      <c r="J26" s="89"/>
      <c r="K26" s="169"/>
      <c r="L26" s="96"/>
      <c r="M26" s="79"/>
      <c r="N26" s="85"/>
      <c r="O26" s="198"/>
      <c r="P26" s="199"/>
      <c r="Q26" s="199"/>
      <c r="R26" s="61"/>
      <c r="S26" s="62"/>
      <c r="T26" s="99"/>
    </row>
    <row r="27" spans="1:20" ht="409.5" customHeight="1">
      <c r="A27" s="157">
        <v>7</v>
      </c>
      <c r="B27" s="158"/>
      <c r="C27" s="103"/>
      <c r="D27" s="89" t="s">
        <v>81</v>
      </c>
      <c r="E27" s="105" t="s">
        <v>183</v>
      </c>
      <c r="F27" s="89" t="s">
        <v>72</v>
      </c>
      <c r="G27" s="98" t="s">
        <v>356</v>
      </c>
      <c r="H27" s="89" t="s">
        <v>233</v>
      </c>
      <c r="I27" s="89" t="s">
        <v>221</v>
      </c>
      <c r="J27" s="89" t="s">
        <v>13</v>
      </c>
      <c r="K27" s="90">
        <v>0</v>
      </c>
      <c r="L27" s="98" t="s">
        <v>288</v>
      </c>
      <c r="M27" s="80" t="s">
        <v>183</v>
      </c>
      <c r="N27" s="79"/>
      <c r="O27" s="78"/>
      <c r="P27" s="78" t="s">
        <v>433</v>
      </c>
      <c r="Q27" s="78"/>
      <c r="R27" s="61" t="s">
        <v>300</v>
      </c>
      <c r="S27" s="62"/>
      <c r="T27" s="99"/>
    </row>
    <row r="28" spans="1:20" ht="409.5" customHeight="1">
      <c r="A28" s="157"/>
      <c r="B28" s="158"/>
      <c r="C28" s="103"/>
      <c r="D28" s="89"/>
      <c r="E28" s="105"/>
      <c r="F28" s="89"/>
      <c r="G28" s="98"/>
      <c r="H28" s="89"/>
      <c r="I28" s="89"/>
      <c r="J28" s="89"/>
      <c r="K28" s="90"/>
      <c r="L28" s="98"/>
      <c r="M28" s="80"/>
      <c r="N28" s="79"/>
      <c r="O28" s="78"/>
      <c r="P28" s="78"/>
      <c r="Q28" s="78"/>
      <c r="R28" s="61"/>
      <c r="S28" s="62"/>
      <c r="T28" s="99"/>
    </row>
    <row r="29" spans="1:23" ht="364.5" customHeight="1">
      <c r="A29" s="102">
        <v>8</v>
      </c>
      <c r="B29" s="158"/>
      <c r="C29" s="103"/>
      <c r="D29" s="94" t="s">
        <v>195</v>
      </c>
      <c r="E29" s="110" t="s">
        <v>37</v>
      </c>
      <c r="F29" s="94" t="s">
        <v>252</v>
      </c>
      <c r="G29" s="94" t="s">
        <v>234</v>
      </c>
      <c r="H29" s="89" t="s">
        <v>184</v>
      </c>
      <c r="I29" s="89" t="s">
        <v>180</v>
      </c>
      <c r="J29" s="94" t="s">
        <v>185</v>
      </c>
      <c r="K29" s="90">
        <f>0/125</f>
        <v>0</v>
      </c>
      <c r="L29" s="96" t="s">
        <v>154</v>
      </c>
      <c r="M29" s="79" t="s">
        <v>37</v>
      </c>
      <c r="N29" s="85"/>
      <c r="O29" s="81" t="s">
        <v>433</v>
      </c>
      <c r="P29" s="86"/>
      <c r="Q29" s="86"/>
      <c r="R29" s="56" t="s">
        <v>302</v>
      </c>
      <c r="S29" s="57"/>
      <c r="T29" s="58"/>
      <c r="U29" s="39"/>
      <c r="W29" s="39"/>
    </row>
    <row r="30" spans="1:23" ht="364.5" customHeight="1">
      <c r="A30" s="102"/>
      <c r="B30" s="158"/>
      <c r="C30" s="103"/>
      <c r="D30" s="94"/>
      <c r="E30" s="110"/>
      <c r="F30" s="94"/>
      <c r="G30" s="94"/>
      <c r="H30" s="89"/>
      <c r="I30" s="89"/>
      <c r="J30" s="94"/>
      <c r="K30" s="90"/>
      <c r="L30" s="96"/>
      <c r="M30" s="79"/>
      <c r="N30" s="85"/>
      <c r="O30" s="81"/>
      <c r="P30" s="86"/>
      <c r="Q30" s="86"/>
      <c r="R30" s="179" t="s">
        <v>301</v>
      </c>
      <c r="S30" s="180"/>
      <c r="T30" s="181"/>
      <c r="U30" s="39"/>
      <c r="W30" s="39"/>
    </row>
    <row r="31" spans="1:23" ht="364.5" customHeight="1">
      <c r="A31" s="102"/>
      <c r="B31" s="158"/>
      <c r="C31" s="103"/>
      <c r="D31" s="94"/>
      <c r="E31" s="110"/>
      <c r="F31" s="94"/>
      <c r="G31" s="94"/>
      <c r="H31" s="89"/>
      <c r="I31" s="89"/>
      <c r="J31" s="94"/>
      <c r="K31" s="90"/>
      <c r="L31" s="96"/>
      <c r="M31" s="79"/>
      <c r="N31" s="85"/>
      <c r="O31" s="81"/>
      <c r="P31" s="86"/>
      <c r="Q31" s="86"/>
      <c r="R31" s="179" t="s">
        <v>303</v>
      </c>
      <c r="S31" s="180"/>
      <c r="T31" s="181"/>
      <c r="U31" s="39"/>
      <c r="W31" s="39"/>
    </row>
    <row r="32" spans="1:20" ht="409.5" customHeight="1">
      <c r="A32" s="102"/>
      <c r="B32" s="158"/>
      <c r="C32" s="103"/>
      <c r="D32" s="94"/>
      <c r="E32" s="110"/>
      <c r="F32" s="94"/>
      <c r="G32" s="94"/>
      <c r="H32" s="89"/>
      <c r="I32" s="89"/>
      <c r="J32" s="94"/>
      <c r="K32" s="90"/>
      <c r="L32" s="61"/>
      <c r="M32" s="79"/>
      <c r="N32" s="85"/>
      <c r="O32" s="81"/>
      <c r="P32" s="86"/>
      <c r="Q32" s="86"/>
      <c r="R32" s="176" t="s">
        <v>304</v>
      </c>
      <c r="S32" s="177"/>
      <c r="T32" s="178"/>
    </row>
    <row r="33" spans="1:20" ht="409.5" customHeight="1">
      <c r="A33" s="102">
        <v>9</v>
      </c>
      <c r="B33" s="158"/>
      <c r="C33" s="103"/>
      <c r="D33" s="89" t="s">
        <v>186</v>
      </c>
      <c r="E33" s="89" t="s">
        <v>183</v>
      </c>
      <c r="F33" s="89" t="s">
        <v>252</v>
      </c>
      <c r="G33" s="89" t="s">
        <v>14</v>
      </c>
      <c r="H33" s="89" t="s">
        <v>248</v>
      </c>
      <c r="I33" s="89" t="s">
        <v>377</v>
      </c>
      <c r="J33" s="89" t="s">
        <v>212</v>
      </c>
      <c r="K33" s="167">
        <f>350/350</f>
        <v>1</v>
      </c>
      <c r="L33" s="97" t="s">
        <v>289</v>
      </c>
      <c r="M33" s="87" t="s">
        <v>183</v>
      </c>
      <c r="N33" s="87"/>
      <c r="O33" s="81"/>
      <c r="P33" s="81" t="s">
        <v>433</v>
      </c>
      <c r="Q33" s="81"/>
      <c r="R33" s="61" t="s">
        <v>305</v>
      </c>
      <c r="S33" s="62"/>
      <c r="T33" s="99"/>
    </row>
    <row r="34" spans="1:20" ht="354.75" customHeight="1">
      <c r="A34" s="102"/>
      <c r="B34" s="158"/>
      <c r="C34" s="103"/>
      <c r="D34" s="89"/>
      <c r="E34" s="89"/>
      <c r="F34" s="89"/>
      <c r="G34" s="93"/>
      <c r="H34" s="93"/>
      <c r="I34" s="93"/>
      <c r="J34" s="93"/>
      <c r="K34" s="168"/>
      <c r="L34" s="97"/>
      <c r="M34" s="87"/>
      <c r="N34" s="87"/>
      <c r="O34" s="81"/>
      <c r="P34" s="81"/>
      <c r="Q34" s="81"/>
      <c r="R34" s="61"/>
      <c r="S34" s="62"/>
      <c r="T34" s="99"/>
    </row>
    <row r="35" spans="1:20" ht="409.5" customHeight="1">
      <c r="A35" s="102"/>
      <c r="B35" s="158"/>
      <c r="C35" s="103"/>
      <c r="D35" s="89"/>
      <c r="E35" s="89"/>
      <c r="F35" s="89"/>
      <c r="G35" s="89" t="s">
        <v>293</v>
      </c>
      <c r="H35" s="89" t="s">
        <v>248</v>
      </c>
      <c r="I35" s="89" t="s">
        <v>377</v>
      </c>
      <c r="J35" s="89" t="s">
        <v>294</v>
      </c>
      <c r="K35" s="167">
        <f>1/2</f>
        <v>0.5</v>
      </c>
      <c r="L35" s="97" t="s">
        <v>126</v>
      </c>
      <c r="M35" s="87"/>
      <c r="N35" s="87"/>
      <c r="O35" s="81"/>
      <c r="P35" s="81" t="s">
        <v>433</v>
      </c>
      <c r="Q35" s="81"/>
      <c r="R35" s="61" t="s">
        <v>0</v>
      </c>
      <c r="S35" s="62"/>
      <c r="T35" s="99"/>
    </row>
    <row r="36" spans="1:20" ht="409.5" customHeight="1">
      <c r="A36" s="102"/>
      <c r="B36" s="158"/>
      <c r="C36" s="103"/>
      <c r="D36" s="89"/>
      <c r="E36" s="93"/>
      <c r="F36" s="89"/>
      <c r="G36" s="93"/>
      <c r="H36" s="93"/>
      <c r="I36" s="89"/>
      <c r="J36" s="93"/>
      <c r="K36" s="168"/>
      <c r="L36" s="97"/>
      <c r="M36" s="88"/>
      <c r="N36" s="88"/>
      <c r="O36" s="81"/>
      <c r="P36" s="81"/>
      <c r="Q36" s="81"/>
      <c r="R36" s="61"/>
      <c r="S36" s="62"/>
      <c r="T36" s="99"/>
    </row>
    <row r="37" spans="1:20" ht="409.5" customHeight="1">
      <c r="A37" s="102"/>
      <c r="B37" s="158"/>
      <c r="C37" s="103"/>
      <c r="D37" s="89"/>
      <c r="E37" s="93"/>
      <c r="F37" s="89"/>
      <c r="G37" s="4" t="s">
        <v>246</v>
      </c>
      <c r="H37" s="4" t="s">
        <v>247</v>
      </c>
      <c r="I37" s="4" t="s">
        <v>377</v>
      </c>
      <c r="J37" s="11" t="s">
        <v>216</v>
      </c>
      <c r="K37" s="22"/>
      <c r="L37" s="19" t="s">
        <v>231</v>
      </c>
      <c r="M37" s="88"/>
      <c r="N37" s="88"/>
      <c r="O37" s="25"/>
      <c r="P37" s="26"/>
      <c r="Q37" s="26" t="s">
        <v>433</v>
      </c>
      <c r="R37" s="61" t="s">
        <v>434</v>
      </c>
      <c r="S37" s="62"/>
      <c r="T37" s="63"/>
    </row>
    <row r="38" spans="1:20" ht="407.25" customHeight="1">
      <c r="A38" s="102">
        <v>10</v>
      </c>
      <c r="B38" s="158"/>
      <c r="C38" s="103"/>
      <c r="D38" s="89" t="s">
        <v>24</v>
      </c>
      <c r="E38" s="89" t="s">
        <v>183</v>
      </c>
      <c r="F38" s="89" t="s">
        <v>252</v>
      </c>
      <c r="G38" s="4" t="s">
        <v>295</v>
      </c>
      <c r="H38" s="4" t="s">
        <v>336</v>
      </c>
      <c r="I38" s="24" t="s">
        <v>377</v>
      </c>
      <c r="J38" s="11" t="s">
        <v>297</v>
      </c>
      <c r="K38" s="35">
        <v>0</v>
      </c>
      <c r="L38" s="19" t="s">
        <v>127</v>
      </c>
      <c r="M38" s="87" t="s">
        <v>183</v>
      </c>
      <c r="N38" s="84"/>
      <c r="O38" s="26"/>
      <c r="P38" s="26" t="s">
        <v>433</v>
      </c>
      <c r="Q38" s="26"/>
      <c r="R38" s="61" t="s">
        <v>434</v>
      </c>
      <c r="S38" s="62"/>
      <c r="T38" s="63"/>
    </row>
    <row r="39" spans="1:20" ht="407.25" customHeight="1">
      <c r="A39" s="102"/>
      <c r="B39" s="158"/>
      <c r="C39" s="103"/>
      <c r="D39" s="89"/>
      <c r="E39" s="89"/>
      <c r="F39" s="89"/>
      <c r="G39" s="89" t="s">
        <v>296</v>
      </c>
      <c r="H39" s="89" t="s">
        <v>336</v>
      </c>
      <c r="I39" s="197" t="s">
        <v>377</v>
      </c>
      <c r="J39" s="119" t="s">
        <v>337</v>
      </c>
      <c r="K39" s="170">
        <v>0</v>
      </c>
      <c r="L39" s="97" t="s">
        <v>128</v>
      </c>
      <c r="M39" s="87"/>
      <c r="N39" s="84"/>
      <c r="O39" s="81" t="s">
        <v>433</v>
      </c>
      <c r="P39" s="81"/>
      <c r="Q39" s="81"/>
      <c r="R39" s="61" t="s">
        <v>434</v>
      </c>
      <c r="S39" s="62"/>
      <c r="T39" s="99"/>
    </row>
    <row r="40" spans="1:20" ht="407.25" customHeight="1">
      <c r="A40" s="102"/>
      <c r="B40" s="158"/>
      <c r="C40" s="103"/>
      <c r="D40" s="89"/>
      <c r="E40" s="89"/>
      <c r="F40" s="89"/>
      <c r="G40" s="89"/>
      <c r="H40" s="89"/>
      <c r="I40" s="93"/>
      <c r="J40" s="119"/>
      <c r="K40" s="170"/>
      <c r="L40" s="97"/>
      <c r="M40" s="87"/>
      <c r="N40" s="84"/>
      <c r="O40" s="81"/>
      <c r="P40" s="81"/>
      <c r="Q40" s="81"/>
      <c r="R40" s="61"/>
      <c r="S40" s="62"/>
      <c r="T40" s="99"/>
    </row>
    <row r="41" spans="1:20" ht="408.75" customHeight="1">
      <c r="A41" s="102">
        <v>11</v>
      </c>
      <c r="B41" s="158"/>
      <c r="C41" s="103"/>
      <c r="D41" s="89" t="s">
        <v>25</v>
      </c>
      <c r="E41" s="89" t="s">
        <v>37</v>
      </c>
      <c r="F41" s="89" t="s">
        <v>72</v>
      </c>
      <c r="G41" s="89" t="s">
        <v>298</v>
      </c>
      <c r="H41" s="89" t="s">
        <v>44</v>
      </c>
      <c r="I41" s="89" t="s">
        <v>377</v>
      </c>
      <c r="J41" s="89" t="s">
        <v>299</v>
      </c>
      <c r="K41" s="169">
        <v>1</v>
      </c>
      <c r="L41" s="96" t="s">
        <v>129</v>
      </c>
      <c r="M41" s="87" t="s">
        <v>37</v>
      </c>
      <c r="N41" s="87"/>
      <c r="O41" s="83" t="s">
        <v>433</v>
      </c>
      <c r="P41" s="83"/>
      <c r="Q41" s="83"/>
      <c r="R41" s="61" t="s">
        <v>0</v>
      </c>
      <c r="S41" s="62"/>
      <c r="T41" s="99"/>
    </row>
    <row r="42" spans="1:20" ht="408.75" customHeight="1">
      <c r="A42" s="102"/>
      <c r="B42" s="158"/>
      <c r="C42" s="103"/>
      <c r="D42" s="93"/>
      <c r="E42" s="89"/>
      <c r="F42" s="93"/>
      <c r="G42" s="93"/>
      <c r="H42" s="93"/>
      <c r="I42" s="93"/>
      <c r="J42" s="93"/>
      <c r="K42" s="169"/>
      <c r="L42" s="96"/>
      <c r="M42" s="87"/>
      <c r="N42" s="87"/>
      <c r="O42" s="83"/>
      <c r="P42" s="83"/>
      <c r="Q42" s="83"/>
      <c r="R42" s="61"/>
      <c r="S42" s="62"/>
      <c r="T42" s="99"/>
    </row>
    <row r="43" spans="1:20" ht="409.5" customHeight="1">
      <c r="A43" s="102">
        <v>12</v>
      </c>
      <c r="B43" s="158"/>
      <c r="C43" s="103"/>
      <c r="D43" s="89" t="s">
        <v>66</v>
      </c>
      <c r="E43" s="89" t="s">
        <v>37</v>
      </c>
      <c r="F43" s="89" t="s">
        <v>72</v>
      </c>
      <c r="G43" s="4" t="s">
        <v>306</v>
      </c>
      <c r="H43" s="4" t="s">
        <v>44</v>
      </c>
      <c r="I43" s="4" t="s">
        <v>310</v>
      </c>
      <c r="J43" s="4" t="s">
        <v>153</v>
      </c>
      <c r="K43" s="36">
        <v>0</v>
      </c>
      <c r="L43" s="10" t="s">
        <v>130</v>
      </c>
      <c r="M43" s="87" t="s">
        <v>37</v>
      </c>
      <c r="N43" s="6"/>
      <c r="O43" s="26"/>
      <c r="P43" s="26" t="s">
        <v>433</v>
      </c>
      <c r="Q43" s="26"/>
      <c r="R43" s="61" t="s">
        <v>1</v>
      </c>
      <c r="S43" s="62"/>
      <c r="T43" s="63"/>
    </row>
    <row r="44" spans="1:20" ht="409.5" customHeight="1">
      <c r="A44" s="102"/>
      <c r="B44" s="158"/>
      <c r="C44" s="103"/>
      <c r="D44" s="89"/>
      <c r="E44" s="89"/>
      <c r="F44" s="89"/>
      <c r="G44" s="4" t="s">
        <v>309</v>
      </c>
      <c r="H44" s="4" t="s">
        <v>311</v>
      </c>
      <c r="I44" s="4" t="s">
        <v>312</v>
      </c>
      <c r="J44" s="4" t="s">
        <v>462</v>
      </c>
      <c r="K44" s="36">
        <f>1/1</f>
        <v>1</v>
      </c>
      <c r="L44" s="10" t="s">
        <v>131</v>
      </c>
      <c r="M44" s="87"/>
      <c r="N44" s="6"/>
      <c r="O44" s="26" t="s">
        <v>433</v>
      </c>
      <c r="P44" s="26"/>
      <c r="Q44" s="26"/>
      <c r="R44" s="61" t="s">
        <v>2</v>
      </c>
      <c r="S44" s="62"/>
      <c r="T44" s="63"/>
    </row>
    <row r="45" spans="1:20" ht="409.5" customHeight="1">
      <c r="A45" s="102">
        <v>13</v>
      </c>
      <c r="B45" s="158"/>
      <c r="C45" s="103"/>
      <c r="D45" s="89" t="s">
        <v>182</v>
      </c>
      <c r="E45" s="89" t="s">
        <v>183</v>
      </c>
      <c r="F45" s="89" t="s">
        <v>72</v>
      </c>
      <c r="G45" s="94" t="s">
        <v>99</v>
      </c>
      <c r="H45" s="89" t="s">
        <v>313</v>
      </c>
      <c r="I45" s="89" t="s">
        <v>221</v>
      </c>
      <c r="J45" s="89" t="s">
        <v>314</v>
      </c>
      <c r="K45" s="90">
        <v>1</v>
      </c>
      <c r="L45" s="97" t="s">
        <v>132</v>
      </c>
      <c r="M45" s="87" t="s">
        <v>183</v>
      </c>
      <c r="N45" s="79"/>
      <c r="O45" s="81"/>
      <c r="P45" s="81" t="s">
        <v>433</v>
      </c>
      <c r="Q45" s="81"/>
      <c r="R45" s="61" t="s">
        <v>3</v>
      </c>
      <c r="S45" s="62"/>
      <c r="T45" s="99"/>
    </row>
    <row r="46" spans="1:20" ht="409.5" customHeight="1">
      <c r="A46" s="102"/>
      <c r="B46" s="158"/>
      <c r="C46" s="103"/>
      <c r="D46" s="89"/>
      <c r="E46" s="89"/>
      <c r="F46" s="89"/>
      <c r="G46" s="94"/>
      <c r="H46" s="89"/>
      <c r="I46" s="89"/>
      <c r="J46" s="89"/>
      <c r="K46" s="90"/>
      <c r="L46" s="97"/>
      <c r="M46" s="87"/>
      <c r="N46" s="79"/>
      <c r="O46" s="81"/>
      <c r="P46" s="81"/>
      <c r="Q46" s="81"/>
      <c r="R46" s="61"/>
      <c r="S46" s="62"/>
      <c r="T46" s="99"/>
    </row>
    <row r="47" spans="1:20" ht="303.75" customHeight="1">
      <c r="A47" s="102">
        <v>14</v>
      </c>
      <c r="B47" s="103" t="s">
        <v>211</v>
      </c>
      <c r="C47" s="103" t="s">
        <v>45</v>
      </c>
      <c r="D47" s="89" t="s">
        <v>187</v>
      </c>
      <c r="E47" s="110" t="s">
        <v>183</v>
      </c>
      <c r="F47" s="89" t="s">
        <v>138</v>
      </c>
      <c r="G47" s="89" t="s">
        <v>315</v>
      </c>
      <c r="H47" s="89" t="s">
        <v>316</v>
      </c>
      <c r="I47" s="91" t="s">
        <v>221</v>
      </c>
      <c r="J47" s="111" t="s">
        <v>188</v>
      </c>
      <c r="K47" s="90">
        <f>34/(422+34)</f>
        <v>0.07456140350877193</v>
      </c>
      <c r="L47" s="96" t="s">
        <v>164</v>
      </c>
      <c r="M47" s="79" t="s">
        <v>183</v>
      </c>
      <c r="N47" s="79"/>
      <c r="O47" s="80" t="s">
        <v>433</v>
      </c>
      <c r="P47" s="80"/>
      <c r="Q47" s="80"/>
      <c r="R47" s="61" t="s">
        <v>4</v>
      </c>
      <c r="S47" s="62"/>
      <c r="T47" s="99"/>
    </row>
    <row r="48" spans="1:20" ht="296.25" customHeight="1">
      <c r="A48" s="102"/>
      <c r="B48" s="103"/>
      <c r="C48" s="103"/>
      <c r="D48" s="89"/>
      <c r="E48" s="110"/>
      <c r="F48" s="89"/>
      <c r="G48" s="89"/>
      <c r="H48" s="89"/>
      <c r="I48" s="91"/>
      <c r="J48" s="111"/>
      <c r="K48" s="90"/>
      <c r="L48" s="96"/>
      <c r="M48" s="79"/>
      <c r="N48" s="79"/>
      <c r="O48" s="80"/>
      <c r="P48" s="80"/>
      <c r="Q48" s="80"/>
      <c r="R48" s="61"/>
      <c r="S48" s="62"/>
      <c r="T48" s="99"/>
    </row>
    <row r="49" spans="1:20" ht="296.25" customHeight="1">
      <c r="A49" s="102"/>
      <c r="B49" s="103"/>
      <c r="C49" s="103"/>
      <c r="D49" s="89"/>
      <c r="E49" s="110"/>
      <c r="F49" s="89"/>
      <c r="G49" s="89"/>
      <c r="H49" s="89"/>
      <c r="I49" s="91"/>
      <c r="J49" s="111"/>
      <c r="K49" s="90"/>
      <c r="L49" s="96"/>
      <c r="M49" s="79"/>
      <c r="N49" s="79"/>
      <c r="O49" s="80"/>
      <c r="P49" s="80"/>
      <c r="Q49" s="80"/>
      <c r="R49" s="61"/>
      <c r="S49" s="62"/>
      <c r="T49" s="99"/>
    </row>
    <row r="50" spans="1:20" ht="408.75" customHeight="1">
      <c r="A50" s="102"/>
      <c r="B50" s="103"/>
      <c r="C50" s="103"/>
      <c r="D50" s="89"/>
      <c r="E50" s="110"/>
      <c r="F50" s="89"/>
      <c r="G50" s="89" t="s">
        <v>317</v>
      </c>
      <c r="H50" s="89" t="s">
        <v>316</v>
      </c>
      <c r="I50" s="91" t="s">
        <v>318</v>
      </c>
      <c r="J50" s="111"/>
      <c r="K50" s="90"/>
      <c r="L50" s="96" t="s">
        <v>291</v>
      </c>
      <c r="M50" s="79"/>
      <c r="N50" s="79"/>
      <c r="O50" s="79" t="s">
        <v>433</v>
      </c>
      <c r="P50" s="79"/>
      <c r="Q50" s="79"/>
      <c r="R50" s="56" t="s">
        <v>5</v>
      </c>
      <c r="S50" s="57"/>
      <c r="T50" s="58"/>
    </row>
    <row r="51" spans="1:20" ht="408.75" customHeight="1">
      <c r="A51" s="102"/>
      <c r="B51" s="103"/>
      <c r="C51" s="103"/>
      <c r="D51" s="89"/>
      <c r="E51" s="110"/>
      <c r="F51" s="89"/>
      <c r="G51" s="89"/>
      <c r="H51" s="89"/>
      <c r="I51" s="91"/>
      <c r="J51" s="111"/>
      <c r="K51" s="90"/>
      <c r="L51" s="96"/>
      <c r="M51" s="79"/>
      <c r="N51" s="79"/>
      <c r="O51" s="79"/>
      <c r="P51" s="79"/>
      <c r="Q51" s="79"/>
      <c r="R51" s="179" t="s">
        <v>369</v>
      </c>
      <c r="S51" s="180"/>
      <c r="T51" s="181"/>
    </row>
    <row r="52" spans="1:20" ht="408.75" customHeight="1">
      <c r="A52" s="102"/>
      <c r="B52" s="103"/>
      <c r="C52" s="103"/>
      <c r="D52" s="89"/>
      <c r="E52" s="110"/>
      <c r="F52" s="89"/>
      <c r="G52" s="89"/>
      <c r="H52" s="89"/>
      <c r="I52" s="91"/>
      <c r="J52" s="111"/>
      <c r="K52" s="90"/>
      <c r="L52" s="96"/>
      <c r="M52" s="79"/>
      <c r="N52" s="79"/>
      <c r="O52" s="79"/>
      <c r="P52" s="79"/>
      <c r="Q52" s="79"/>
      <c r="R52" s="182"/>
      <c r="S52" s="183"/>
      <c r="T52" s="184"/>
    </row>
    <row r="53" spans="1:20" ht="408.75" customHeight="1">
      <c r="A53" s="102"/>
      <c r="B53" s="103"/>
      <c r="C53" s="103"/>
      <c r="D53" s="89"/>
      <c r="E53" s="110"/>
      <c r="F53" s="89"/>
      <c r="G53" s="89" t="s">
        <v>319</v>
      </c>
      <c r="H53" s="89" t="s">
        <v>320</v>
      </c>
      <c r="I53" s="91" t="s">
        <v>310</v>
      </c>
      <c r="J53" s="111"/>
      <c r="K53" s="90"/>
      <c r="L53" s="96" t="s">
        <v>292</v>
      </c>
      <c r="M53" s="79"/>
      <c r="N53" s="79"/>
      <c r="O53" s="80" t="s">
        <v>433</v>
      </c>
      <c r="P53" s="80"/>
      <c r="Q53" s="80"/>
      <c r="R53" s="61" t="s">
        <v>370</v>
      </c>
      <c r="S53" s="62"/>
      <c r="T53" s="99"/>
    </row>
    <row r="54" spans="1:20" ht="408.75" customHeight="1">
      <c r="A54" s="102"/>
      <c r="B54" s="103"/>
      <c r="C54" s="103"/>
      <c r="D54" s="89"/>
      <c r="E54" s="110"/>
      <c r="F54" s="89"/>
      <c r="G54" s="89"/>
      <c r="H54" s="89"/>
      <c r="I54" s="91"/>
      <c r="J54" s="111"/>
      <c r="K54" s="90"/>
      <c r="L54" s="96"/>
      <c r="M54" s="79"/>
      <c r="N54" s="79"/>
      <c r="O54" s="80"/>
      <c r="P54" s="80"/>
      <c r="Q54" s="80"/>
      <c r="R54" s="61"/>
      <c r="S54" s="62"/>
      <c r="T54" s="99"/>
    </row>
    <row r="55" spans="1:20" ht="409.5" customHeight="1">
      <c r="A55" s="102"/>
      <c r="B55" s="103"/>
      <c r="C55" s="93"/>
      <c r="D55" s="89"/>
      <c r="E55" s="110"/>
      <c r="F55" s="89"/>
      <c r="G55" s="89"/>
      <c r="H55" s="89"/>
      <c r="I55" s="91"/>
      <c r="J55" s="111"/>
      <c r="K55" s="90"/>
      <c r="L55" s="96"/>
      <c r="M55" s="79"/>
      <c r="N55" s="79"/>
      <c r="O55" s="80"/>
      <c r="P55" s="80"/>
      <c r="Q55" s="80"/>
      <c r="R55" s="61"/>
      <c r="S55" s="62"/>
      <c r="T55" s="99"/>
    </row>
    <row r="56" spans="1:20" ht="409.5" customHeight="1">
      <c r="A56" s="102">
        <v>15</v>
      </c>
      <c r="B56" s="106"/>
      <c r="C56" s="93"/>
      <c r="D56" s="89" t="s">
        <v>466</v>
      </c>
      <c r="E56" s="108" t="s">
        <v>183</v>
      </c>
      <c r="F56" s="89" t="s">
        <v>138</v>
      </c>
      <c r="G56" s="89" t="s">
        <v>321</v>
      </c>
      <c r="H56" s="89" t="s">
        <v>316</v>
      </c>
      <c r="I56" s="91" t="s">
        <v>218</v>
      </c>
      <c r="J56" s="111" t="s">
        <v>213</v>
      </c>
      <c r="K56" s="90">
        <f>0/479</f>
        <v>0</v>
      </c>
      <c r="L56" s="96" t="s">
        <v>165</v>
      </c>
      <c r="M56" s="112" t="s">
        <v>183</v>
      </c>
      <c r="N56" s="112"/>
      <c r="O56" s="81" t="s">
        <v>433</v>
      </c>
      <c r="P56" s="81"/>
      <c r="Q56" s="81"/>
      <c r="R56" s="61" t="s">
        <v>371</v>
      </c>
      <c r="S56" s="62"/>
      <c r="T56" s="99"/>
    </row>
    <row r="57" spans="1:20" ht="409.5" customHeight="1">
      <c r="A57" s="102"/>
      <c r="B57" s="106"/>
      <c r="C57" s="93"/>
      <c r="D57" s="89"/>
      <c r="E57" s="108"/>
      <c r="F57" s="89"/>
      <c r="G57" s="89"/>
      <c r="H57" s="89"/>
      <c r="I57" s="91"/>
      <c r="J57" s="111"/>
      <c r="K57" s="90"/>
      <c r="L57" s="96"/>
      <c r="M57" s="112"/>
      <c r="N57" s="112"/>
      <c r="O57" s="81"/>
      <c r="P57" s="81"/>
      <c r="Q57" s="81"/>
      <c r="R57" s="61"/>
      <c r="S57" s="62"/>
      <c r="T57" s="99"/>
    </row>
    <row r="58" spans="1:20" ht="409.5" customHeight="1">
      <c r="A58" s="102">
        <v>16</v>
      </c>
      <c r="B58" s="107"/>
      <c r="C58" s="93"/>
      <c r="D58" s="89" t="s">
        <v>85</v>
      </c>
      <c r="E58" s="110" t="s">
        <v>183</v>
      </c>
      <c r="F58" s="89" t="s">
        <v>72</v>
      </c>
      <c r="G58" s="89" t="s">
        <v>323</v>
      </c>
      <c r="H58" s="89" t="s">
        <v>181</v>
      </c>
      <c r="I58" s="89" t="s">
        <v>322</v>
      </c>
      <c r="J58" s="92" t="s">
        <v>441</v>
      </c>
      <c r="K58" s="90">
        <f>5/5</f>
        <v>1</v>
      </c>
      <c r="L58" s="96" t="s">
        <v>15</v>
      </c>
      <c r="M58" s="79" t="s">
        <v>183</v>
      </c>
      <c r="N58" s="85"/>
      <c r="O58" s="81" t="s">
        <v>433</v>
      </c>
      <c r="P58" s="81"/>
      <c r="Q58" s="81"/>
      <c r="R58" s="56" t="s">
        <v>375</v>
      </c>
      <c r="S58" s="59"/>
      <c r="T58" s="60"/>
    </row>
    <row r="59" spans="1:20" ht="409.5" customHeight="1">
      <c r="A59" s="102"/>
      <c r="B59" s="107"/>
      <c r="C59" s="93"/>
      <c r="D59" s="89"/>
      <c r="E59" s="110"/>
      <c r="F59" s="89"/>
      <c r="G59" s="89"/>
      <c r="H59" s="89"/>
      <c r="I59" s="89"/>
      <c r="J59" s="92"/>
      <c r="K59" s="90"/>
      <c r="L59" s="96"/>
      <c r="M59" s="79"/>
      <c r="N59" s="85"/>
      <c r="O59" s="81"/>
      <c r="P59" s="81"/>
      <c r="Q59" s="81"/>
      <c r="R59" s="56" t="s">
        <v>55</v>
      </c>
      <c r="S59" s="59"/>
      <c r="T59" s="60"/>
    </row>
    <row r="60" spans="1:20" ht="409.5" customHeight="1">
      <c r="A60" s="102"/>
      <c r="B60" s="107"/>
      <c r="C60" s="93"/>
      <c r="D60" s="109"/>
      <c r="E60" s="110"/>
      <c r="F60" s="89"/>
      <c r="G60" s="89" t="s">
        <v>324</v>
      </c>
      <c r="H60" s="89" t="s">
        <v>253</v>
      </c>
      <c r="I60" s="89" t="s">
        <v>67</v>
      </c>
      <c r="J60" s="89" t="s">
        <v>68</v>
      </c>
      <c r="K60" s="90">
        <f>1/1</f>
        <v>1</v>
      </c>
      <c r="L60" s="95" t="s">
        <v>133</v>
      </c>
      <c r="M60" s="79"/>
      <c r="N60" s="85"/>
      <c r="O60" s="78" t="s">
        <v>433</v>
      </c>
      <c r="P60" s="82"/>
      <c r="Q60" s="78"/>
      <c r="R60" s="56" t="s">
        <v>56</v>
      </c>
      <c r="S60" s="59"/>
      <c r="T60" s="60"/>
    </row>
    <row r="61" spans="1:20" ht="409.5" customHeight="1">
      <c r="A61" s="102"/>
      <c r="B61" s="107"/>
      <c r="C61" s="93"/>
      <c r="D61" s="109"/>
      <c r="E61" s="110"/>
      <c r="F61" s="89"/>
      <c r="G61" s="89"/>
      <c r="H61" s="89"/>
      <c r="I61" s="89"/>
      <c r="J61" s="89"/>
      <c r="K61" s="90"/>
      <c r="L61" s="95"/>
      <c r="M61" s="79"/>
      <c r="N61" s="85"/>
      <c r="O61" s="78"/>
      <c r="P61" s="82"/>
      <c r="Q61" s="78"/>
      <c r="R61" s="56" t="s">
        <v>57</v>
      </c>
      <c r="S61" s="59"/>
      <c r="T61" s="60"/>
    </row>
    <row r="62" spans="1:20" ht="409.5" customHeight="1">
      <c r="A62" s="102"/>
      <c r="B62" s="107"/>
      <c r="C62" s="93"/>
      <c r="D62" s="109"/>
      <c r="E62" s="110"/>
      <c r="F62" s="89"/>
      <c r="G62" s="89"/>
      <c r="H62" s="89"/>
      <c r="I62" s="89"/>
      <c r="J62" s="89"/>
      <c r="K62" s="90"/>
      <c r="L62" s="95"/>
      <c r="M62" s="79"/>
      <c r="N62" s="85"/>
      <c r="O62" s="78"/>
      <c r="P62" s="82"/>
      <c r="Q62" s="78"/>
      <c r="R62" s="56" t="s">
        <v>372</v>
      </c>
      <c r="S62" s="59"/>
      <c r="T62" s="60"/>
    </row>
    <row r="63" spans="1:20" ht="409.5" customHeight="1">
      <c r="A63" s="102"/>
      <c r="B63" s="107"/>
      <c r="C63" s="93"/>
      <c r="D63" s="109"/>
      <c r="E63" s="110"/>
      <c r="F63" s="89"/>
      <c r="G63" s="4" t="s">
        <v>325</v>
      </c>
      <c r="H63" s="4" t="s">
        <v>27</v>
      </c>
      <c r="I63" s="4" t="s">
        <v>221</v>
      </c>
      <c r="J63" s="4" t="s">
        <v>463</v>
      </c>
      <c r="K63" s="22">
        <f>7/7</f>
        <v>1</v>
      </c>
      <c r="L63" s="9" t="s">
        <v>419</v>
      </c>
      <c r="M63" s="79"/>
      <c r="N63" s="85"/>
      <c r="O63" s="26" t="s">
        <v>433</v>
      </c>
      <c r="P63" s="29"/>
      <c r="Q63" s="29"/>
      <c r="R63" s="61" t="s">
        <v>373</v>
      </c>
      <c r="S63" s="186"/>
      <c r="T63" s="187"/>
    </row>
    <row r="64" spans="1:20" ht="407.25" customHeight="1">
      <c r="A64" s="102"/>
      <c r="B64" s="107"/>
      <c r="C64" s="93"/>
      <c r="D64" s="109"/>
      <c r="E64" s="110"/>
      <c r="F64" s="89"/>
      <c r="G64" s="4" t="s">
        <v>101</v>
      </c>
      <c r="H64" s="4" t="s">
        <v>100</v>
      </c>
      <c r="I64" s="4" t="s">
        <v>221</v>
      </c>
      <c r="J64" s="4" t="s">
        <v>326</v>
      </c>
      <c r="K64" s="22">
        <v>0</v>
      </c>
      <c r="L64" s="9" t="s">
        <v>16</v>
      </c>
      <c r="M64" s="79"/>
      <c r="N64" s="85"/>
      <c r="O64" s="26"/>
      <c r="P64" s="26" t="s">
        <v>433</v>
      </c>
      <c r="Q64" s="29"/>
      <c r="R64" s="188"/>
      <c r="S64" s="186"/>
      <c r="T64" s="187"/>
    </row>
    <row r="65" spans="1:20" ht="409.5" customHeight="1">
      <c r="A65" s="102"/>
      <c r="B65" s="107"/>
      <c r="C65" s="93"/>
      <c r="D65" s="109"/>
      <c r="E65" s="110"/>
      <c r="F65" s="89"/>
      <c r="G65" s="89" t="s">
        <v>144</v>
      </c>
      <c r="H65" s="89" t="s">
        <v>327</v>
      </c>
      <c r="I65" s="89" t="s">
        <v>221</v>
      </c>
      <c r="J65" s="89" t="s">
        <v>53</v>
      </c>
      <c r="K65" s="90">
        <f>33/33</f>
        <v>1</v>
      </c>
      <c r="L65" s="61" t="s">
        <v>245</v>
      </c>
      <c r="M65" s="79"/>
      <c r="N65" s="85"/>
      <c r="O65" s="81" t="s">
        <v>433</v>
      </c>
      <c r="P65" s="86"/>
      <c r="Q65" s="86"/>
      <c r="R65" s="188"/>
      <c r="S65" s="186"/>
      <c r="T65" s="187"/>
    </row>
    <row r="66" spans="1:20" ht="407.25" customHeight="1">
      <c r="A66" s="102"/>
      <c r="B66" s="107"/>
      <c r="C66" s="93"/>
      <c r="D66" s="109"/>
      <c r="E66" s="110"/>
      <c r="F66" s="89"/>
      <c r="G66" s="93"/>
      <c r="H66" s="89"/>
      <c r="I66" s="89"/>
      <c r="J66" s="93"/>
      <c r="K66" s="90"/>
      <c r="L66" s="61"/>
      <c r="M66" s="79"/>
      <c r="N66" s="85"/>
      <c r="O66" s="81"/>
      <c r="P66" s="86"/>
      <c r="Q66" s="86"/>
      <c r="R66" s="188"/>
      <c r="S66" s="186"/>
      <c r="T66" s="187"/>
    </row>
    <row r="67" spans="1:20" ht="306.75" customHeight="1">
      <c r="A67" s="102">
        <v>17</v>
      </c>
      <c r="B67" s="107"/>
      <c r="C67" s="106" t="s">
        <v>46</v>
      </c>
      <c r="D67" s="89" t="s">
        <v>451</v>
      </c>
      <c r="E67" s="89" t="s">
        <v>37</v>
      </c>
      <c r="F67" s="89" t="s">
        <v>471</v>
      </c>
      <c r="G67" s="111" t="s">
        <v>338</v>
      </c>
      <c r="H67" s="89" t="s">
        <v>339</v>
      </c>
      <c r="I67" s="89" t="s">
        <v>310</v>
      </c>
      <c r="J67" s="89" t="s">
        <v>340</v>
      </c>
      <c r="K67" s="90">
        <v>1</v>
      </c>
      <c r="L67" s="96" t="s">
        <v>102</v>
      </c>
      <c r="M67" s="87" t="s">
        <v>37</v>
      </c>
      <c r="N67" s="143"/>
      <c r="O67" s="81" t="s">
        <v>433</v>
      </c>
      <c r="P67" s="86"/>
      <c r="Q67" s="86"/>
      <c r="R67" s="61" t="s">
        <v>374</v>
      </c>
      <c r="S67" s="62"/>
      <c r="T67" s="63"/>
    </row>
    <row r="68" spans="1:20" ht="309.75" customHeight="1">
      <c r="A68" s="102"/>
      <c r="B68" s="107"/>
      <c r="C68" s="106"/>
      <c r="D68" s="93"/>
      <c r="E68" s="89"/>
      <c r="F68" s="89"/>
      <c r="G68" s="111"/>
      <c r="H68" s="89"/>
      <c r="I68" s="89"/>
      <c r="J68" s="89"/>
      <c r="K68" s="90"/>
      <c r="L68" s="61"/>
      <c r="M68" s="87"/>
      <c r="N68" s="143"/>
      <c r="O68" s="81"/>
      <c r="P68" s="86"/>
      <c r="Q68" s="86"/>
      <c r="R68" s="64"/>
      <c r="S68" s="65"/>
      <c r="T68" s="63"/>
    </row>
    <row r="69" spans="1:20" ht="409.5" customHeight="1">
      <c r="A69" s="157">
        <v>18</v>
      </c>
      <c r="B69" s="106" t="s">
        <v>211</v>
      </c>
      <c r="C69" s="106" t="s">
        <v>47</v>
      </c>
      <c r="D69" s="89" t="s">
        <v>69</v>
      </c>
      <c r="E69" s="204" t="s">
        <v>37</v>
      </c>
      <c r="F69" s="89" t="s">
        <v>73</v>
      </c>
      <c r="G69" s="111" t="s">
        <v>146</v>
      </c>
      <c r="H69" s="89" t="s">
        <v>341</v>
      </c>
      <c r="I69" s="89" t="s">
        <v>221</v>
      </c>
      <c r="J69" s="89" t="s">
        <v>442</v>
      </c>
      <c r="K69" s="206">
        <f>0/13</f>
        <v>0</v>
      </c>
      <c r="L69" s="98" t="s">
        <v>228</v>
      </c>
      <c r="M69" s="87" t="s">
        <v>37</v>
      </c>
      <c r="N69" s="148"/>
      <c r="O69" s="185"/>
      <c r="P69" s="185" t="s">
        <v>433</v>
      </c>
      <c r="Q69" s="185"/>
      <c r="R69" s="61" t="s">
        <v>238</v>
      </c>
      <c r="S69" s="62"/>
      <c r="T69" s="99"/>
    </row>
    <row r="70" spans="1:20" ht="409.5" customHeight="1">
      <c r="A70" s="157"/>
      <c r="B70" s="106"/>
      <c r="C70" s="106"/>
      <c r="D70" s="89"/>
      <c r="E70" s="204"/>
      <c r="F70" s="89"/>
      <c r="G70" s="111"/>
      <c r="H70" s="89"/>
      <c r="I70" s="89"/>
      <c r="J70" s="89"/>
      <c r="K70" s="206"/>
      <c r="L70" s="98"/>
      <c r="M70" s="87"/>
      <c r="N70" s="148"/>
      <c r="O70" s="185"/>
      <c r="P70" s="185"/>
      <c r="Q70" s="185"/>
      <c r="R70" s="61"/>
      <c r="S70" s="62"/>
      <c r="T70" s="99"/>
    </row>
    <row r="71" spans="1:20" ht="408.75" customHeight="1">
      <c r="A71" s="157">
        <v>19</v>
      </c>
      <c r="B71" s="154"/>
      <c r="C71" s="154"/>
      <c r="D71" s="89" t="s">
        <v>200</v>
      </c>
      <c r="E71" s="204" t="s">
        <v>37</v>
      </c>
      <c r="F71" s="111" t="s">
        <v>139</v>
      </c>
      <c r="G71" s="111" t="s">
        <v>145</v>
      </c>
      <c r="H71" s="89" t="s">
        <v>341</v>
      </c>
      <c r="I71" s="89" t="s">
        <v>342</v>
      </c>
      <c r="J71" s="89" t="s">
        <v>116</v>
      </c>
      <c r="K71" s="90">
        <f>0/97</f>
        <v>0</v>
      </c>
      <c r="L71" s="148" t="s">
        <v>360</v>
      </c>
      <c r="M71" s="98" t="s">
        <v>37</v>
      </c>
      <c r="N71" s="205" t="s">
        <v>239</v>
      </c>
      <c r="O71" s="81" t="s">
        <v>433</v>
      </c>
      <c r="P71" s="81"/>
      <c r="Q71" s="81"/>
      <c r="R71" s="61" t="s">
        <v>240</v>
      </c>
      <c r="S71" s="62"/>
      <c r="T71" s="99"/>
    </row>
    <row r="72" spans="1:20" ht="408.75" customHeight="1">
      <c r="A72" s="157"/>
      <c r="B72" s="154"/>
      <c r="C72" s="154"/>
      <c r="D72" s="89"/>
      <c r="E72" s="204"/>
      <c r="F72" s="111"/>
      <c r="G72" s="111"/>
      <c r="H72" s="89"/>
      <c r="I72" s="89"/>
      <c r="J72" s="89"/>
      <c r="K72" s="90"/>
      <c r="L72" s="148"/>
      <c r="M72" s="98"/>
      <c r="N72" s="205"/>
      <c r="O72" s="81"/>
      <c r="P72" s="81"/>
      <c r="Q72" s="81"/>
      <c r="R72" s="61"/>
      <c r="S72" s="62"/>
      <c r="T72" s="99"/>
    </row>
    <row r="73" spans="1:20" ht="408.75" customHeight="1">
      <c r="A73" s="102">
        <v>20</v>
      </c>
      <c r="B73" s="154"/>
      <c r="C73" s="154"/>
      <c r="D73" s="89" t="s">
        <v>84</v>
      </c>
      <c r="E73" s="89" t="s">
        <v>183</v>
      </c>
      <c r="F73" s="89" t="s">
        <v>78</v>
      </c>
      <c r="G73" s="4" t="s">
        <v>330</v>
      </c>
      <c r="H73" s="4" t="s">
        <v>41</v>
      </c>
      <c r="I73" s="4" t="s">
        <v>221</v>
      </c>
      <c r="J73" s="4" t="s">
        <v>331</v>
      </c>
      <c r="K73" s="27">
        <f>39/66</f>
        <v>0.5909090909090909</v>
      </c>
      <c r="L73" s="10" t="s">
        <v>361</v>
      </c>
      <c r="M73" s="87" t="s">
        <v>183</v>
      </c>
      <c r="N73" s="87"/>
      <c r="O73" s="26" t="s">
        <v>433</v>
      </c>
      <c r="P73" s="26"/>
      <c r="Q73" s="26"/>
      <c r="R73" s="61" t="s">
        <v>241</v>
      </c>
      <c r="S73" s="62"/>
      <c r="T73" s="63"/>
    </row>
    <row r="74" spans="1:20" ht="409.5" customHeight="1">
      <c r="A74" s="102"/>
      <c r="B74" s="154"/>
      <c r="C74" s="154"/>
      <c r="D74" s="89"/>
      <c r="E74" s="89"/>
      <c r="F74" s="89"/>
      <c r="G74" s="119" t="s">
        <v>357</v>
      </c>
      <c r="H74" s="89" t="s">
        <v>41</v>
      </c>
      <c r="I74" s="89" t="s">
        <v>312</v>
      </c>
      <c r="J74" s="89" t="s">
        <v>358</v>
      </c>
      <c r="K74" s="113">
        <v>0</v>
      </c>
      <c r="L74" s="96" t="s">
        <v>229</v>
      </c>
      <c r="M74" s="87"/>
      <c r="N74" s="87"/>
      <c r="O74" s="118"/>
      <c r="P74" s="118" t="s">
        <v>433</v>
      </c>
      <c r="Q74" s="78"/>
      <c r="R74" s="61" t="s">
        <v>242</v>
      </c>
      <c r="S74" s="62"/>
      <c r="T74" s="99"/>
    </row>
    <row r="75" spans="1:20" ht="49.5">
      <c r="A75" s="102"/>
      <c r="B75" s="154"/>
      <c r="C75" s="154"/>
      <c r="D75" s="89"/>
      <c r="E75" s="89"/>
      <c r="F75" s="89"/>
      <c r="G75" s="93"/>
      <c r="H75" s="89"/>
      <c r="I75" s="89"/>
      <c r="J75" s="89"/>
      <c r="K75" s="113"/>
      <c r="L75" s="96"/>
      <c r="M75" s="87"/>
      <c r="N75" s="87"/>
      <c r="O75" s="118"/>
      <c r="P75" s="118"/>
      <c r="Q75" s="78"/>
      <c r="R75" s="61"/>
      <c r="S75" s="62"/>
      <c r="T75" s="99"/>
    </row>
    <row r="76" spans="1:20" ht="378" customHeight="1">
      <c r="A76" s="49">
        <v>21</v>
      </c>
      <c r="B76" s="103" t="s">
        <v>172</v>
      </c>
      <c r="C76" s="103" t="s">
        <v>48</v>
      </c>
      <c r="D76" s="4" t="s">
        <v>201</v>
      </c>
      <c r="E76" s="23" t="s">
        <v>37</v>
      </c>
      <c r="F76" s="12" t="s">
        <v>469</v>
      </c>
      <c r="G76" s="12" t="s">
        <v>147</v>
      </c>
      <c r="H76" s="4" t="s">
        <v>148</v>
      </c>
      <c r="I76" s="4" t="s">
        <v>221</v>
      </c>
      <c r="J76" s="4" t="s">
        <v>197</v>
      </c>
      <c r="K76" s="22"/>
      <c r="L76" s="13" t="s">
        <v>444</v>
      </c>
      <c r="M76" s="6" t="s">
        <v>37</v>
      </c>
      <c r="N76" s="3"/>
      <c r="O76" s="26"/>
      <c r="P76" s="26" t="s">
        <v>433</v>
      </c>
      <c r="Q76" s="26"/>
      <c r="R76" s="61" t="s">
        <v>243</v>
      </c>
      <c r="S76" s="62"/>
      <c r="T76" s="63"/>
    </row>
    <row r="77" spans="1:20" ht="408" customHeight="1">
      <c r="A77" s="49">
        <v>22</v>
      </c>
      <c r="B77" s="154"/>
      <c r="C77" s="106"/>
      <c r="D77" s="4" t="s">
        <v>174</v>
      </c>
      <c r="E77" s="23" t="s">
        <v>37</v>
      </c>
      <c r="F77" s="12" t="s">
        <v>469</v>
      </c>
      <c r="G77" s="12" t="s">
        <v>149</v>
      </c>
      <c r="H77" s="4" t="s">
        <v>148</v>
      </c>
      <c r="I77" s="4" t="s">
        <v>221</v>
      </c>
      <c r="J77" s="4" t="s">
        <v>198</v>
      </c>
      <c r="K77" s="22">
        <f>0/1</f>
        <v>0</v>
      </c>
      <c r="L77" s="13" t="s">
        <v>134</v>
      </c>
      <c r="M77" s="6" t="s">
        <v>37</v>
      </c>
      <c r="N77" s="3" t="s">
        <v>239</v>
      </c>
      <c r="O77" s="26" t="s">
        <v>433</v>
      </c>
      <c r="P77" s="26"/>
      <c r="Q77" s="26"/>
      <c r="R77" s="61" t="s">
        <v>244</v>
      </c>
      <c r="S77" s="62"/>
      <c r="T77" s="63"/>
    </row>
    <row r="78" spans="1:20" ht="409.5" customHeight="1">
      <c r="A78" s="102">
        <v>23</v>
      </c>
      <c r="B78" s="154"/>
      <c r="C78" s="106"/>
      <c r="D78" s="111" t="s">
        <v>175</v>
      </c>
      <c r="E78" s="110" t="s">
        <v>37</v>
      </c>
      <c r="F78" s="111" t="s">
        <v>469</v>
      </c>
      <c r="G78" s="111" t="s">
        <v>151</v>
      </c>
      <c r="H78" s="111" t="s">
        <v>150</v>
      </c>
      <c r="I78" s="110" t="s">
        <v>221</v>
      </c>
      <c r="J78" s="111" t="s">
        <v>7</v>
      </c>
      <c r="K78" s="90">
        <f>1/58</f>
        <v>0.017241379310344827</v>
      </c>
      <c r="L78" s="120" t="s">
        <v>421</v>
      </c>
      <c r="M78" s="79" t="s">
        <v>37</v>
      </c>
      <c r="N78" s="114"/>
      <c r="O78" s="81" t="s">
        <v>433</v>
      </c>
      <c r="P78" s="81"/>
      <c r="Q78" s="81"/>
      <c r="R78" s="61" t="s">
        <v>93</v>
      </c>
      <c r="S78" s="62"/>
      <c r="T78" s="63"/>
    </row>
    <row r="79" spans="1:20" ht="409.5" customHeight="1">
      <c r="A79" s="102"/>
      <c r="B79" s="154"/>
      <c r="C79" s="106"/>
      <c r="D79" s="111"/>
      <c r="E79" s="110"/>
      <c r="F79" s="111"/>
      <c r="G79" s="111"/>
      <c r="H79" s="111"/>
      <c r="I79" s="110"/>
      <c r="J79" s="111"/>
      <c r="K79" s="90"/>
      <c r="L79" s="120"/>
      <c r="M79" s="79"/>
      <c r="N79" s="114"/>
      <c r="O79" s="81"/>
      <c r="P79" s="81"/>
      <c r="Q79" s="81"/>
      <c r="R79" s="64"/>
      <c r="S79" s="65"/>
      <c r="T79" s="63"/>
    </row>
    <row r="80" spans="1:20" ht="409.5" customHeight="1">
      <c r="A80" s="102">
        <v>24</v>
      </c>
      <c r="B80" s="154"/>
      <c r="C80" s="106"/>
      <c r="D80" s="111" t="s">
        <v>176</v>
      </c>
      <c r="E80" s="110" t="s">
        <v>37</v>
      </c>
      <c r="F80" s="111" t="s">
        <v>469</v>
      </c>
      <c r="G80" s="111" t="s">
        <v>152</v>
      </c>
      <c r="H80" s="111" t="s">
        <v>150</v>
      </c>
      <c r="I80" s="110" t="s">
        <v>221</v>
      </c>
      <c r="J80" s="111" t="s">
        <v>26</v>
      </c>
      <c r="K80" s="90">
        <f>52/59</f>
        <v>0.8813559322033898</v>
      </c>
      <c r="L80" s="111"/>
      <c r="M80" s="79" t="s">
        <v>37</v>
      </c>
      <c r="N80" s="114"/>
      <c r="O80" s="145" t="s">
        <v>433</v>
      </c>
      <c r="P80" s="145"/>
      <c r="Q80" s="145"/>
      <c r="R80" s="61" t="s">
        <v>94</v>
      </c>
      <c r="S80" s="62"/>
      <c r="T80" s="63"/>
    </row>
    <row r="81" spans="1:20" ht="409.5" customHeight="1">
      <c r="A81" s="102"/>
      <c r="B81" s="154"/>
      <c r="C81" s="106"/>
      <c r="D81" s="111"/>
      <c r="E81" s="110"/>
      <c r="F81" s="111"/>
      <c r="G81" s="111"/>
      <c r="H81" s="111"/>
      <c r="I81" s="110"/>
      <c r="J81" s="111"/>
      <c r="K81" s="90"/>
      <c r="L81" s="111"/>
      <c r="M81" s="79"/>
      <c r="N81" s="114"/>
      <c r="O81" s="145"/>
      <c r="P81" s="145"/>
      <c r="Q81" s="145"/>
      <c r="R81" s="64"/>
      <c r="S81" s="65"/>
      <c r="T81" s="63"/>
    </row>
    <row r="82" spans="1:20" ht="408" customHeight="1">
      <c r="A82" s="49">
        <v>25</v>
      </c>
      <c r="B82" s="154"/>
      <c r="C82" s="106"/>
      <c r="D82" s="4" t="s">
        <v>177</v>
      </c>
      <c r="E82" s="23" t="s">
        <v>37</v>
      </c>
      <c r="F82" s="12" t="s">
        <v>469</v>
      </c>
      <c r="G82" s="12" t="s">
        <v>17</v>
      </c>
      <c r="H82" s="4" t="s">
        <v>178</v>
      </c>
      <c r="I82" s="4" t="s">
        <v>179</v>
      </c>
      <c r="J82" s="4" t="s">
        <v>115</v>
      </c>
      <c r="K82" s="27">
        <f>0/53</f>
        <v>0</v>
      </c>
      <c r="L82" s="13" t="s">
        <v>432</v>
      </c>
      <c r="M82" s="6" t="s">
        <v>37</v>
      </c>
      <c r="N82" s="3"/>
      <c r="O82" s="5" t="s">
        <v>433</v>
      </c>
      <c r="P82" s="5"/>
      <c r="Q82" s="5"/>
      <c r="R82" s="61" t="s">
        <v>95</v>
      </c>
      <c r="S82" s="62"/>
      <c r="T82" s="63"/>
    </row>
    <row r="83" spans="1:20" ht="409.5" customHeight="1">
      <c r="A83" s="102">
        <v>26</v>
      </c>
      <c r="B83" s="154"/>
      <c r="C83" s="106"/>
      <c r="D83" s="111" t="s">
        <v>203</v>
      </c>
      <c r="E83" s="110" t="s">
        <v>37</v>
      </c>
      <c r="F83" s="89" t="s">
        <v>140</v>
      </c>
      <c r="G83" s="111" t="s">
        <v>18</v>
      </c>
      <c r="H83" s="111" t="s">
        <v>150</v>
      </c>
      <c r="I83" s="89" t="s">
        <v>221</v>
      </c>
      <c r="J83" s="111" t="s">
        <v>42</v>
      </c>
      <c r="K83" s="118">
        <f>14/18</f>
        <v>0.7777777777777778</v>
      </c>
      <c r="L83" s="120" t="s">
        <v>58</v>
      </c>
      <c r="M83" s="79" t="s">
        <v>37</v>
      </c>
      <c r="N83" s="114"/>
      <c r="O83" s="145" t="s">
        <v>433</v>
      </c>
      <c r="P83" s="145"/>
      <c r="Q83" s="145"/>
      <c r="R83" s="61" t="s">
        <v>96</v>
      </c>
      <c r="S83" s="62"/>
      <c r="T83" s="63"/>
    </row>
    <row r="84" spans="1:20" ht="409.5" customHeight="1">
      <c r="A84" s="102"/>
      <c r="B84" s="154"/>
      <c r="C84" s="106"/>
      <c r="D84" s="111"/>
      <c r="E84" s="110"/>
      <c r="F84" s="89"/>
      <c r="G84" s="111"/>
      <c r="H84" s="111"/>
      <c r="I84" s="89"/>
      <c r="J84" s="111"/>
      <c r="K84" s="118"/>
      <c r="L84" s="120"/>
      <c r="M84" s="79"/>
      <c r="N84" s="114"/>
      <c r="O84" s="145"/>
      <c r="P84" s="145"/>
      <c r="Q84" s="145"/>
      <c r="R84" s="64"/>
      <c r="S84" s="65"/>
      <c r="T84" s="63"/>
    </row>
    <row r="85" spans="1:20" ht="409.5" customHeight="1">
      <c r="A85" s="102">
        <v>27</v>
      </c>
      <c r="B85" s="154"/>
      <c r="C85" s="106"/>
      <c r="D85" s="89" t="s">
        <v>204</v>
      </c>
      <c r="E85" s="110" t="s">
        <v>37</v>
      </c>
      <c r="F85" s="89" t="s">
        <v>470</v>
      </c>
      <c r="G85" s="89" t="s">
        <v>19</v>
      </c>
      <c r="H85" s="89" t="s">
        <v>359</v>
      </c>
      <c r="I85" s="89" t="s">
        <v>221</v>
      </c>
      <c r="J85" s="89" t="s">
        <v>386</v>
      </c>
      <c r="K85" s="90">
        <f>1/1</f>
        <v>1</v>
      </c>
      <c r="L85" s="120" t="s">
        <v>264</v>
      </c>
      <c r="M85" s="79" t="s">
        <v>37</v>
      </c>
      <c r="N85" s="114"/>
      <c r="O85" s="81" t="s">
        <v>433</v>
      </c>
      <c r="P85" s="81"/>
      <c r="Q85" s="81"/>
      <c r="R85" s="61" t="s">
        <v>97</v>
      </c>
      <c r="S85" s="62"/>
      <c r="T85" s="99"/>
    </row>
    <row r="86" spans="1:20" ht="409.5" customHeight="1">
      <c r="A86" s="102"/>
      <c r="B86" s="154"/>
      <c r="C86" s="106"/>
      <c r="D86" s="89"/>
      <c r="E86" s="110"/>
      <c r="F86" s="89"/>
      <c r="G86" s="89"/>
      <c r="H86" s="89"/>
      <c r="I86" s="89"/>
      <c r="J86" s="89"/>
      <c r="K86" s="90"/>
      <c r="L86" s="120"/>
      <c r="M86" s="79"/>
      <c r="N86" s="114"/>
      <c r="O86" s="81"/>
      <c r="P86" s="81"/>
      <c r="Q86" s="81"/>
      <c r="R86" s="61"/>
      <c r="S86" s="62"/>
      <c r="T86" s="99"/>
    </row>
    <row r="87" spans="1:20" ht="409.5" customHeight="1">
      <c r="A87" s="49">
        <v>28</v>
      </c>
      <c r="B87" s="154"/>
      <c r="C87" s="106"/>
      <c r="D87" s="4" t="s">
        <v>334</v>
      </c>
      <c r="E87" s="23" t="s">
        <v>37</v>
      </c>
      <c r="F87" s="4" t="s">
        <v>470</v>
      </c>
      <c r="G87" s="4" t="s">
        <v>20</v>
      </c>
      <c r="H87" s="4" t="s">
        <v>150</v>
      </c>
      <c r="I87" s="4" t="s">
        <v>221</v>
      </c>
      <c r="J87" s="4" t="s">
        <v>120</v>
      </c>
      <c r="K87" s="36">
        <f>0/199686</f>
        <v>0</v>
      </c>
      <c r="L87" s="13" t="s">
        <v>265</v>
      </c>
      <c r="M87" s="6" t="s">
        <v>37</v>
      </c>
      <c r="N87" s="3"/>
      <c r="O87" s="5" t="s">
        <v>433</v>
      </c>
      <c r="P87" s="26"/>
      <c r="Q87" s="26"/>
      <c r="R87" s="61" t="s">
        <v>281</v>
      </c>
      <c r="S87" s="62"/>
      <c r="T87" s="63"/>
    </row>
    <row r="88" spans="1:20" ht="408.75" customHeight="1">
      <c r="A88" s="49">
        <v>29</v>
      </c>
      <c r="B88" s="106" t="s">
        <v>439</v>
      </c>
      <c r="C88" s="131" t="s">
        <v>438</v>
      </c>
      <c r="D88" s="4" t="s">
        <v>335</v>
      </c>
      <c r="E88" s="4" t="s">
        <v>37</v>
      </c>
      <c r="F88" s="7" t="s">
        <v>250</v>
      </c>
      <c r="G88" s="12" t="s">
        <v>168</v>
      </c>
      <c r="H88" s="4" t="s">
        <v>362</v>
      </c>
      <c r="I88" s="4" t="s">
        <v>221</v>
      </c>
      <c r="J88" s="4" t="s">
        <v>28</v>
      </c>
      <c r="K88" s="27">
        <f>7756/7793</f>
        <v>0.9952521493648145</v>
      </c>
      <c r="L88" s="10" t="s">
        <v>266</v>
      </c>
      <c r="M88" s="2" t="s">
        <v>37</v>
      </c>
      <c r="N88" s="3"/>
      <c r="O88" s="5"/>
      <c r="P88" s="5" t="s">
        <v>433</v>
      </c>
      <c r="Q88" s="5"/>
      <c r="R88" s="56" t="s">
        <v>474</v>
      </c>
      <c r="S88" s="57"/>
      <c r="T88" s="58"/>
    </row>
    <row r="89" spans="1:20" ht="409.5" customHeight="1">
      <c r="A89" s="49">
        <v>30</v>
      </c>
      <c r="B89" s="106"/>
      <c r="C89" s="132"/>
      <c r="D89" s="4" t="s">
        <v>29</v>
      </c>
      <c r="E89" s="4" t="s">
        <v>37</v>
      </c>
      <c r="F89" s="7" t="s">
        <v>251</v>
      </c>
      <c r="G89" s="4" t="s">
        <v>21</v>
      </c>
      <c r="H89" s="4" t="s">
        <v>362</v>
      </c>
      <c r="I89" s="4" t="s">
        <v>221</v>
      </c>
      <c r="J89" s="4" t="s">
        <v>35</v>
      </c>
      <c r="K89" s="22">
        <f>7756/7793</f>
        <v>0.9952521493648145</v>
      </c>
      <c r="L89" s="10" t="s">
        <v>267</v>
      </c>
      <c r="M89" s="2" t="s">
        <v>37</v>
      </c>
      <c r="N89" s="3"/>
      <c r="O89" s="26"/>
      <c r="P89" s="26" t="s">
        <v>433</v>
      </c>
      <c r="Q89" s="26"/>
      <c r="R89" s="182"/>
      <c r="S89" s="183"/>
      <c r="T89" s="184"/>
    </row>
    <row r="90" spans="1:20" ht="409.5" customHeight="1">
      <c r="A90" s="49">
        <v>31</v>
      </c>
      <c r="B90" s="106"/>
      <c r="C90" s="132"/>
      <c r="D90" s="4" t="s">
        <v>36</v>
      </c>
      <c r="E90" s="4" t="s">
        <v>183</v>
      </c>
      <c r="F90" s="8" t="s">
        <v>252</v>
      </c>
      <c r="G90" s="4" t="s">
        <v>363</v>
      </c>
      <c r="H90" s="4" t="s">
        <v>86</v>
      </c>
      <c r="I90" s="4" t="s">
        <v>221</v>
      </c>
      <c r="J90" s="4" t="s">
        <v>38</v>
      </c>
      <c r="K90" s="27"/>
      <c r="L90" s="10"/>
      <c r="M90" s="2" t="s">
        <v>183</v>
      </c>
      <c r="N90" s="3"/>
      <c r="O90" s="5"/>
      <c r="P90" s="5" t="s">
        <v>433</v>
      </c>
      <c r="Q90" s="5"/>
      <c r="R90" s="61" t="s">
        <v>98</v>
      </c>
      <c r="S90" s="62"/>
      <c r="T90" s="63"/>
    </row>
    <row r="91" spans="1:20" ht="409.5" customHeight="1">
      <c r="A91" s="66">
        <v>32</v>
      </c>
      <c r="B91" s="106"/>
      <c r="C91" s="132"/>
      <c r="D91" s="123" t="s">
        <v>39</v>
      </c>
      <c r="E91" s="123" t="s">
        <v>37</v>
      </c>
      <c r="F91" s="230" t="s">
        <v>251</v>
      </c>
      <c r="G91" s="228" t="s">
        <v>166</v>
      </c>
      <c r="H91" s="123" t="s">
        <v>87</v>
      </c>
      <c r="I91" s="123" t="s">
        <v>221</v>
      </c>
      <c r="J91" s="123" t="s">
        <v>199</v>
      </c>
      <c r="K91" s="226"/>
      <c r="L91" s="68" t="s">
        <v>135</v>
      </c>
      <c r="M91" s="74" t="s">
        <v>37</v>
      </c>
      <c r="N91" s="191"/>
      <c r="O91" s="224"/>
      <c r="P91" s="224" t="s">
        <v>433</v>
      </c>
      <c r="Q91" s="224"/>
      <c r="R91" s="56" t="s">
        <v>156</v>
      </c>
      <c r="S91" s="57"/>
      <c r="T91" s="58"/>
    </row>
    <row r="92" spans="1:20" ht="409.5" customHeight="1">
      <c r="A92" s="67"/>
      <c r="B92" s="106"/>
      <c r="C92" s="132"/>
      <c r="D92" s="124"/>
      <c r="E92" s="124"/>
      <c r="F92" s="231"/>
      <c r="G92" s="229"/>
      <c r="H92" s="124"/>
      <c r="I92" s="124"/>
      <c r="J92" s="124"/>
      <c r="K92" s="227"/>
      <c r="L92" s="69"/>
      <c r="M92" s="75"/>
      <c r="N92" s="193"/>
      <c r="O92" s="225"/>
      <c r="P92" s="225"/>
      <c r="Q92" s="225"/>
      <c r="R92" s="182"/>
      <c r="S92" s="183"/>
      <c r="T92" s="184"/>
    </row>
    <row r="93" spans="1:20" ht="409.5" customHeight="1">
      <c r="A93" s="66">
        <v>33</v>
      </c>
      <c r="B93" s="106"/>
      <c r="C93" s="132"/>
      <c r="D93" s="123" t="s">
        <v>254</v>
      </c>
      <c r="E93" s="123" t="s">
        <v>37</v>
      </c>
      <c r="F93" s="230" t="s">
        <v>471</v>
      </c>
      <c r="G93" s="123" t="s">
        <v>167</v>
      </c>
      <c r="H93" s="123" t="s">
        <v>87</v>
      </c>
      <c r="I93" s="123" t="s">
        <v>221</v>
      </c>
      <c r="J93" s="123" t="s">
        <v>413</v>
      </c>
      <c r="K93" s="226"/>
      <c r="L93" s="68" t="s">
        <v>135</v>
      </c>
      <c r="M93" s="234" t="s">
        <v>37</v>
      </c>
      <c r="N93" s="232"/>
      <c r="O93" s="238"/>
      <c r="P93" s="236" t="s">
        <v>433</v>
      </c>
      <c r="Q93" s="236"/>
      <c r="R93" s="56" t="s">
        <v>157</v>
      </c>
      <c r="S93" s="57"/>
      <c r="T93" s="58"/>
    </row>
    <row r="94" spans="1:20" ht="409.5" customHeight="1">
      <c r="A94" s="67"/>
      <c r="B94" s="55"/>
      <c r="C94" s="133"/>
      <c r="D94" s="124"/>
      <c r="E94" s="124"/>
      <c r="F94" s="231"/>
      <c r="G94" s="124"/>
      <c r="H94" s="124"/>
      <c r="I94" s="124"/>
      <c r="J94" s="124"/>
      <c r="K94" s="227"/>
      <c r="L94" s="69"/>
      <c r="M94" s="235"/>
      <c r="N94" s="233"/>
      <c r="O94" s="239"/>
      <c r="P94" s="237"/>
      <c r="Q94" s="237"/>
      <c r="R94" s="182"/>
      <c r="S94" s="183"/>
      <c r="T94" s="184"/>
    </row>
    <row r="95" spans="1:20" ht="408.75" customHeight="1">
      <c r="A95" s="102">
        <v>34</v>
      </c>
      <c r="B95" s="103" t="s">
        <v>142</v>
      </c>
      <c r="C95" s="103" t="s">
        <v>49</v>
      </c>
      <c r="D95" s="89" t="s">
        <v>143</v>
      </c>
      <c r="E95" s="94" t="s">
        <v>37</v>
      </c>
      <c r="F95" s="89" t="s">
        <v>471</v>
      </c>
      <c r="G95" s="89" t="s">
        <v>22</v>
      </c>
      <c r="H95" s="89" t="s">
        <v>88</v>
      </c>
      <c r="I95" s="89" t="s">
        <v>221</v>
      </c>
      <c r="J95" s="89" t="s">
        <v>464</v>
      </c>
      <c r="K95" s="90"/>
      <c r="L95" s="148" t="s">
        <v>420</v>
      </c>
      <c r="M95" s="84" t="s">
        <v>37</v>
      </c>
      <c r="N95" s="84"/>
      <c r="O95" s="81"/>
      <c r="P95" s="81" t="s">
        <v>433</v>
      </c>
      <c r="Q95" s="81"/>
      <c r="R95" s="61" t="s">
        <v>282</v>
      </c>
      <c r="S95" s="62"/>
      <c r="T95" s="63"/>
    </row>
    <row r="96" spans="1:20" ht="408.75" customHeight="1">
      <c r="A96" s="102"/>
      <c r="B96" s="103"/>
      <c r="C96" s="103"/>
      <c r="D96" s="89"/>
      <c r="E96" s="94"/>
      <c r="F96" s="89"/>
      <c r="G96" s="89"/>
      <c r="H96" s="89"/>
      <c r="I96" s="89"/>
      <c r="J96" s="89"/>
      <c r="K96" s="90"/>
      <c r="L96" s="148"/>
      <c r="M96" s="84"/>
      <c r="N96" s="84"/>
      <c r="O96" s="81"/>
      <c r="P96" s="81"/>
      <c r="Q96" s="81"/>
      <c r="R96" s="61"/>
      <c r="S96" s="62"/>
      <c r="T96" s="63"/>
    </row>
    <row r="97" spans="1:20" ht="408.75" customHeight="1">
      <c r="A97" s="102"/>
      <c r="B97" s="103"/>
      <c r="C97" s="103"/>
      <c r="D97" s="89"/>
      <c r="E97" s="94"/>
      <c r="F97" s="89"/>
      <c r="G97" s="89"/>
      <c r="H97" s="89"/>
      <c r="I97" s="89"/>
      <c r="J97" s="89"/>
      <c r="K97" s="90"/>
      <c r="L97" s="61"/>
      <c r="M97" s="84"/>
      <c r="N97" s="84"/>
      <c r="O97" s="81"/>
      <c r="P97" s="81"/>
      <c r="Q97" s="81"/>
      <c r="R97" s="64"/>
      <c r="S97" s="65"/>
      <c r="T97" s="63"/>
    </row>
    <row r="98" spans="1:26" ht="351.75" customHeight="1">
      <c r="A98" s="102">
        <v>35</v>
      </c>
      <c r="B98" s="103" t="s">
        <v>173</v>
      </c>
      <c r="C98" s="103" t="s">
        <v>343</v>
      </c>
      <c r="D98" s="89" t="s">
        <v>414</v>
      </c>
      <c r="E98" s="89" t="s">
        <v>37</v>
      </c>
      <c r="F98" s="89" t="s">
        <v>470</v>
      </c>
      <c r="G98" s="111" t="s">
        <v>344</v>
      </c>
      <c r="H98" s="89" t="s">
        <v>415</v>
      </c>
      <c r="I98" s="89" t="s">
        <v>123</v>
      </c>
      <c r="J98" s="202" t="s">
        <v>345</v>
      </c>
      <c r="K98" s="220">
        <f>1/1</f>
        <v>1</v>
      </c>
      <c r="L98" s="218" t="s">
        <v>268</v>
      </c>
      <c r="M98" s="87" t="s">
        <v>37</v>
      </c>
      <c r="N98" s="114"/>
      <c r="O98" s="115" t="s">
        <v>433</v>
      </c>
      <c r="P98" s="115"/>
      <c r="Q98" s="115"/>
      <c r="R98" s="61" t="s">
        <v>283</v>
      </c>
      <c r="S98" s="62"/>
      <c r="T98" s="63"/>
      <c r="X98" s="39"/>
      <c r="Y98" s="21">
        <f>UPPER(X98)</f>
      </c>
      <c r="Z98" s="39"/>
    </row>
    <row r="99" spans="1:26" ht="351.75" customHeight="1">
      <c r="A99" s="102"/>
      <c r="B99" s="103"/>
      <c r="C99" s="103"/>
      <c r="D99" s="89"/>
      <c r="E99" s="89"/>
      <c r="F99" s="89"/>
      <c r="G99" s="111"/>
      <c r="H99" s="89"/>
      <c r="I99" s="89"/>
      <c r="J99" s="203"/>
      <c r="K99" s="221"/>
      <c r="L99" s="219"/>
      <c r="M99" s="87"/>
      <c r="N99" s="114"/>
      <c r="O99" s="116"/>
      <c r="P99" s="116"/>
      <c r="Q99" s="116"/>
      <c r="R99" s="61"/>
      <c r="S99" s="62"/>
      <c r="T99" s="63"/>
      <c r="X99" s="39"/>
      <c r="Z99" s="39"/>
    </row>
    <row r="100" spans="1:20" ht="409.5" customHeight="1">
      <c r="A100" s="101"/>
      <c r="B100" s="103"/>
      <c r="C100" s="103"/>
      <c r="D100" s="89"/>
      <c r="E100" s="89"/>
      <c r="F100" s="89"/>
      <c r="G100" s="111"/>
      <c r="H100" s="89"/>
      <c r="I100" s="89"/>
      <c r="J100" s="4" t="s">
        <v>467</v>
      </c>
      <c r="K100" s="36">
        <f>0/90000</f>
        <v>0</v>
      </c>
      <c r="L100" s="20" t="s">
        <v>269</v>
      </c>
      <c r="M100" s="87"/>
      <c r="N100" s="114"/>
      <c r="O100" s="26" t="s">
        <v>433</v>
      </c>
      <c r="P100" s="26"/>
      <c r="Q100" s="26"/>
      <c r="R100" s="64"/>
      <c r="S100" s="65"/>
      <c r="T100" s="63"/>
    </row>
    <row r="101" spans="1:20" ht="409.5" customHeight="1">
      <c r="A101" s="101">
        <v>36</v>
      </c>
      <c r="B101" s="103"/>
      <c r="C101" s="103"/>
      <c r="D101" s="89" t="s">
        <v>189</v>
      </c>
      <c r="E101" s="89" t="s">
        <v>183</v>
      </c>
      <c r="F101" s="93" t="s">
        <v>250</v>
      </c>
      <c r="G101" s="89" t="s">
        <v>23</v>
      </c>
      <c r="H101" s="89" t="s">
        <v>92</v>
      </c>
      <c r="I101" s="89" t="s">
        <v>180</v>
      </c>
      <c r="J101" s="89" t="s">
        <v>190</v>
      </c>
      <c r="K101" s="223">
        <f>0/100</f>
        <v>0</v>
      </c>
      <c r="L101" s="98" t="s">
        <v>270</v>
      </c>
      <c r="M101" s="87" t="s">
        <v>183</v>
      </c>
      <c r="N101" s="114"/>
      <c r="O101" s="81"/>
      <c r="P101" s="81" t="s">
        <v>433</v>
      </c>
      <c r="Q101" s="81"/>
      <c r="R101" s="61" t="s">
        <v>155</v>
      </c>
      <c r="S101" s="62"/>
      <c r="T101" s="99"/>
    </row>
    <row r="102" spans="1:20" ht="252" customHeight="1">
      <c r="A102" s="101"/>
      <c r="B102" s="103"/>
      <c r="C102" s="103"/>
      <c r="D102" s="89"/>
      <c r="E102" s="89"/>
      <c r="F102" s="93"/>
      <c r="G102" s="89"/>
      <c r="H102" s="89"/>
      <c r="I102" s="89"/>
      <c r="J102" s="89"/>
      <c r="K102" s="223"/>
      <c r="L102" s="98"/>
      <c r="M102" s="87"/>
      <c r="N102" s="114"/>
      <c r="O102" s="81"/>
      <c r="P102" s="81"/>
      <c r="Q102" s="81"/>
      <c r="R102" s="61"/>
      <c r="S102" s="62"/>
      <c r="T102" s="99"/>
    </row>
    <row r="103" spans="1:20" ht="409.5" customHeight="1">
      <c r="A103" s="101"/>
      <c r="B103" s="103"/>
      <c r="C103" s="103"/>
      <c r="D103" s="93"/>
      <c r="E103" s="89"/>
      <c r="F103" s="93"/>
      <c r="G103" s="4" t="s">
        <v>89</v>
      </c>
      <c r="H103" s="89"/>
      <c r="I103" s="89"/>
      <c r="J103" s="89"/>
      <c r="K103" s="144"/>
      <c r="L103" s="20"/>
      <c r="M103" s="87"/>
      <c r="N103" s="3"/>
      <c r="O103" s="26"/>
      <c r="P103" s="26" t="s">
        <v>433</v>
      </c>
      <c r="Q103" s="26"/>
      <c r="R103" s="61" t="s">
        <v>460</v>
      </c>
      <c r="S103" s="62"/>
      <c r="T103" s="99"/>
    </row>
    <row r="104" spans="1:20" ht="409.5" customHeight="1">
      <c r="A104" s="101"/>
      <c r="B104" s="103"/>
      <c r="C104" s="103"/>
      <c r="D104" s="93"/>
      <c r="E104" s="89"/>
      <c r="F104" s="93"/>
      <c r="G104" s="4" t="s">
        <v>90</v>
      </c>
      <c r="H104" s="89"/>
      <c r="I104" s="89"/>
      <c r="J104" s="89"/>
      <c r="K104" s="144"/>
      <c r="L104" s="20"/>
      <c r="M104" s="87"/>
      <c r="N104" s="3"/>
      <c r="O104" s="26"/>
      <c r="P104" s="26" t="s">
        <v>433</v>
      </c>
      <c r="Q104" s="26"/>
      <c r="R104" s="61" t="s">
        <v>459</v>
      </c>
      <c r="S104" s="62"/>
      <c r="T104" s="99"/>
    </row>
    <row r="105" spans="1:20" ht="409.5" customHeight="1">
      <c r="A105" s="101"/>
      <c r="B105" s="103"/>
      <c r="C105" s="103"/>
      <c r="D105" s="93"/>
      <c r="E105" s="89"/>
      <c r="F105" s="93"/>
      <c r="G105" s="4" t="s">
        <v>91</v>
      </c>
      <c r="H105" s="89"/>
      <c r="I105" s="89"/>
      <c r="J105" s="89"/>
      <c r="K105" s="144"/>
      <c r="L105" s="20"/>
      <c r="M105" s="87"/>
      <c r="N105" s="3"/>
      <c r="O105" s="26"/>
      <c r="P105" s="26" t="s">
        <v>433</v>
      </c>
      <c r="Q105" s="26"/>
      <c r="R105" s="61" t="s">
        <v>458</v>
      </c>
      <c r="S105" s="62"/>
      <c r="T105" s="99"/>
    </row>
    <row r="106" spans="1:20" ht="409.5" customHeight="1">
      <c r="A106" s="102">
        <v>37</v>
      </c>
      <c r="B106" s="103" t="s">
        <v>192</v>
      </c>
      <c r="C106" s="103" t="s">
        <v>346</v>
      </c>
      <c r="D106" s="121" t="s">
        <v>417</v>
      </c>
      <c r="E106" s="89" t="s">
        <v>37</v>
      </c>
      <c r="F106" s="121" t="s">
        <v>470</v>
      </c>
      <c r="G106" s="121" t="s">
        <v>418</v>
      </c>
      <c r="H106" s="89" t="s">
        <v>347</v>
      </c>
      <c r="I106" s="121" t="s">
        <v>180</v>
      </c>
      <c r="J106" s="121" t="s">
        <v>380</v>
      </c>
      <c r="K106" s="90"/>
      <c r="L106" s="155"/>
      <c r="M106" s="87" t="s">
        <v>37</v>
      </c>
      <c r="N106" s="143"/>
      <c r="O106" s="145"/>
      <c r="P106" s="145" t="s">
        <v>433</v>
      </c>
      <c r="Q106" s="145"/>
      <c r="R106" s="61" t="s">
        <v>457</v>
      </c>
      <c r="S106" s="62"/>
      <c r="T106" s="99"/>
    </row>
    <row r="107" spans="1:20" ht="409.5" customHeight="1">
      <c r="A107" s="102"/>
      <c r="B107" s="103"/>
      <c r="C107" s="103"/>
      <c r="D107" s="122"/>
      <c r="E107" s="89"/>
      <c r="F107" s="122"/>
      <c r="G107" s="122"/>
      <c r="H107" s="89"/>
      <c r="I107" s="122"/>
      <c r="J107" s="122"/>
      <c r="K107" s="90"/>
      <c r="L107" s="222"/>
      <c r="M107" s="87"/>
      <c r="N107" s="143"/>
      <c r="O107" s="145"/>
      <c r="P107" s="145"/>
      <c r="Q107" s="145"/>
      <c r="R107" s="61"/>
      <c r="S107" s="62"/>
      <c r="T107" s="99"/>
    </row>
    <row r="108" spans="1:20" ht="408.75" customHeight="1">
      <c r="A108" s="102">
        <v>38</v>
      </c>
      <c r="B108" s="103"/>
      <c r="C108" s="103"/>
      <c r="D108" s="121" t="s">
        <v>348</v>
      </c>
      <c r="E108" s="89" t="s">
        <v>37</v>
      </c>
      <c r="F108" s="121" t="s">
        <v>470</v>
      </c>
      <c r="G108" s="121" t="s">
        <v>364</v>
      </c>
      <c r="H108" s="89" t="s">
        <v>347</v>
      </c>
      <c r="I108" s="121" t="s">
        <v>180</v>
      </c>
      <c r="J108" s="121" t="s">
        <v>381</v>
      </c>
      <c r="K108" s="90"/>
      <c r="L108" s="155"/>
      <c r="M108" s="87" t="s">
        <v>37</v>
      </c>
      <c r="N108" s="114"/>
      <c r="O108" s="145"/>
      <c r="P108" s="145" t="s">
        <v>433</v>
      </c>
      <c r="Q108" s="145"/>
      <c r="R108" s="61" t="s">
        <v>456</v>
      </c>
      <c r="S108" s="62"/>
      <c r="T108" s="99"/>
    </row>
    <row r="109" spans="1:20" ht="408.75" customHeight="1">
      <c r="A109" s="102"/>
      <c r="B109" s="103"/>
      <c r="C109" s="103"/>
      <c r="D109" s="121"/>
      <c r="E109" s="89"/>
      <c r="F109" s="121"/>
      <c r="G109" s="121"/>
      <c r="H109" s="89"/>
      <c r="I109" s="121"/>
      <c r="J109" s="121"/>
      <c r="K109" s="90"/>
      <c r="L109" s="155"/>
      <c r="M109" s="87"/>
      <c r="N109" s="114"/>
      <c r="O109" s="145"/>
      <c r="P109" s="145"/>
      <c r="Q109" s="145"/>
      <c r="R109" s="61"/>
      <c r="S109" s="62"/>
      <c r="T109" s="99"/>
    </row>
    <row r="110" spans="1:20" ht="408.75" customHeight="1">
      <c r="A110" s="102"/>
      <c r="B110" s="103"/>
      <c r="C110" s="103"/>
      <c r="D110" s="121"/>
      <c r="E110" s="89"/>
      <c r="F110" s="121"/>
      <c r="G110" s="121"/>
      <c r="H110" s="89"/>
      <c r="I110" s="121"/>
      <c r="J110" s="121"/>
      <c r="K110" s="90"/>
      <c r="L110" s="155"/>
      <c r="M110" s="87"/>
      <c r="N110" s="114"/>
      <c r="O110" s="145"/>
      <c r="P110" s="145"/>
      <c r="Q110" s="145"/>
      <c r="R110" s="61"/>
      <c r="S110" s="62"/>
      <c r="T110" s="99"/>
    </row>
    <row r="111" spans="1:20" ht="263.25" customHeight="1">
      <c r="A111" s="102">
        <v>39</v>
      </c>
      <c r="B111" s="103"/>
      <c r="C111" s="103"/>
      <c r="D111" s="121" t="s">
        <v>74</v>
      </c>
      <c r="E111" s="89" t="s">
        <v>37</v>
      </c>
      <c r="F111" s="121" t="s">
        <v>470</v>
      </c>
      <c r="G111" s="134" t="s">
        <v>365</v>
      </c>
      <c r="H111" s="134" t="s">
        <v>349</v>
      </c>
      <c r="I111" s="121" t="s">
        <v>180</v>
      </c>
      <c r="J111" s="121" t="s">
        <v>416</v>
      </c>
      <c r="K111" s="90"/>
      <c r="L111" s="155"/>
      <c r="M111" s="87" t="s">
        <v>37</v>
      </c>
      <c r="N111" s="114"/>
      <c r="O111" s="145"/>
      <c r="P111" s="145" t="s">
        <v>433</v>
      </c>
      <c r="Q111" s="145"/>
      <c r="R111" s="61" t="s">
        <v>455</v>
      </c>
      <c r="S111" s="62"/>
      <c r="T111" s="99"/>
    </row>
    <row r="112" spans="1:20" ht="263.25" customHeight="1">
      <c r="A112" s="102"/>
      <c r="B112" s="103"/>
      <c r="C112" s="154"/>
      <c r="D112" s="121"/>
      <c r="E112" s="89"/>
      <c r="F112" s="121"/>
      <c r="G112" s="93"/>
      <c r="H112" s="93"/>
      <c r="I112" s="121"/>
      <c r="J112" s="121"/>
      <c r="K112" s="90"/>
      <c r="L112" s="155"/>
      <c r="M112" s="87"/>
      <c r="N112" s="114"/>
      <c r="O112" s="145"/>
      <c r="P112" s="145"/>
      <c r="Q112" s="145"/>
      <c r="R112" s="61"/>
      <c r="S112" s="62"/>
      <c r="T112" s="99"/>
    </row>
    <row r="113" spans="1:20" ht="408" customHeight="1">
      <c r="A113" s="102"/>
      <c r="B113" s="103"/>
      <c r="C113" s="154"/>
      <c r="D113" s="121"/>
      <c r="E113" s="89"/>
      <c r="F113" s="121"/>
      <c r="G113" s="47" t="s">
        <v>366</v>
      </c>
      <c r="H113" s="46" t="s">
        <v>367</v>
      </c>
      <c r="I113" s="121"/>
      <c r="J113" s="121"/>
      <c r="K113" s="90"/>
      <c r="L113" s="155"/>
      <c r="M113" s="87"/>
      <c r="N113" s="114"/>
      <c r="O113" s="18"/>
      <c r="P113" s="18" t="s">
        <v>433</v>
      </c>
      <c r="Q113" s="145"/>
      <c r="R113" s="64" t="s">
        <v>112</v>
      </c>
      <c r="S113" s="65"/>
      <c r="T113" s="63"/>
    </row>
    <row r="114" spans="1:20" ht="333.75" customHeight="1">
      <c r="A114" s="66">
        <v>40</v>
      </c>
      <c r="B114" s="131" t="s">
        <v>192</v>
      </c>
      <c r="C114" s="131" t="s">
        <v>50</v>
      </c>
      <c r="D114" s="202" t="s">
        <v>452</v>
      </c>
      <c r="E114" s="202" t="s">
        <v>183</v>
      </c>
      <c r="F114" s="214" t="s">
        <v>470</v>
      </c>
      <c r="G114" s="89" t="s">
        <v>396</v>
      </c>
      <c r="H114" s="89" t="s">
        <v>141</v>
      </c>
      <c r="I114" s="89" t="s">
        <v>180</v>
      </c>
      <c r="J114" s="89" t="s">
        <v>54</v>
      </c>
      <c r="K114" s="90"/>
      <c r="L114" s="96"/>
      <c r="M114" s="74" t="s">
        <v>183</v>
      </c>
      <c r="N114" s="74"/>
      <c r="O114" s="145"/>
      <c r="P114" s="145" t="s">
        <v>433</v>
      </c>
      <c r="Q114" s="145"/>
      <c r="R114" s="61" t="s">
        <v>110</v>
      </c>
      <c r="S114" s="62"/>
      <c r="T114" s="99"/>
    </row>
    <row r="115" spans="1:20" ht="333.75" customHeight="1">
      <c r="A115" s="207"/>
      <c r="B115" s="132"/>
      <c r="C115" s="132"/>
      <c r="D115" s="217"/>
      <c r="E115" s="217"/>
      <c r="F115" s="215"/>
      <c r="G115" s="89"/>
      <c r="H115" s="89"/>
      <c r="I115" s="89"/>
      <c r="J115" s="89"/>
      <c r="K115" s="90"/>
      <c r="L115" s="96"/>
      <c r="M115" s="153"/>
      <c r="N115" s="153"/>
      <c r="O115" s="145"/>
      <c r="P115" s="145"/>
      <c r="Q115" s="145"/>
      <c r="R115" s="61"/>
      <c r="S115" s="62"/>
      <c r="T115" s="99"/>
    </row>
    <row r="116" spans="1:20" ht="393.75" customHeight="1">
      <c r="A116" s="207"/>
      <c r="B116" s="132"/>
      <c r="C116" s="132"/>
      <c r="D116" s="217"/>
      <c r="E116" s="217"/>
      <c r="F116" s="215"/>
      <c r="G116" s="93"/>
      <c r="H116" s="93"/>
      <c r="I116" s="89"/>
      <c r="J116" s="93"/>
      <c r="K116" s="90"/>
      <c r="L116" s="96"/>
      <c r="M116" s="153"/>
      <c r="N116" s="153"/>
      <c r="O116" s="145"/>
      <c r="P116" s="145"/>
      <c r="Q116" s="145"/>
      <c r="R116" s="61"/>
      <c r="S116" s="62"/>
      <c r="T116" s="99"/>
    </row>
    <row r="117" spans="1:20" ht="408.75" customHeight="1">
      <c r="A117" s="207"/>
      <c r="B117" s="132"/>
      <c r="C117" s="132"/>
      <c r="D117" s="217"/>
      <c r="E117" s="217"/>
      <c r="F117" s="215"/>
      <c r="G117" s="4" t="s">
        <v>397</v>
      </c>
      <c r="H117" s="93"/>
      <c r="I117" s="4" t="s">
        <v>180</v>
      </c>
      <c r="J117" s="4" t="s">
        <v>350</v>
      </c>
      <c r="K117" s="22"/>
      <c r="L117" s="10"/>
      <c r="M117" s="153"/>
      <c r="N117" s="153"/>
      <c r="O117" s="18"/>
      <c r="P117" s="18" t="s">
        <v>433</v>
      </c>
      <c r="Q117" s="18"/>
      <c r="R117" s="61" t="s">
        <v>111</v>
      </c>
      <c r="S117" s="62"/>
      <c r="T117" s="99"/>
    </row>
    <row r="118" spans="1:23" ht="407.25" customHeight="1">
      <c r="A118" s="207"/>
      <c r="B118" s="132"/>
      <c r="C118" s="132"/>
      <c r="D118" s="217"/>
      <c r="E118" s="217"/>
      <c r="F118" s="215"/>
      <c r="G118" s="123" t="s">
        <v>368</v>
      </c>
      <c r="H118" s="208" t="s">
        <v>399</v>
      </c>
      <c r="I118" s="211" t="s">
        <v>221</v>
      </c>
      <c r="J118" s="123" t="s">
        <v>398</v>
      </c>
      <c r="K118" s="70">
        <v>1</v>
      </c>
      <c r="L118" s="68" t="s">
        <v>59</v>
      </c>
      <c r="M118" s="153"/>
      <c r="N118" s="153"/>
      <c r="O118" s="191" t="s">
        <v>433</v>
      </c>
      <c r="P118" s="191"/>
      <c r="Q118" s="191"/>
      <c r="R118" s="56" t="s">
        <v>284</v>
      </c>
      <c r="S118" s="57"/>
      <c r="T118" s="58"/>
      <c r="U118" s="39"/>
      <c r="W118" s="39" t="s">
        <v>333</v>
      </c>
    </row>
    <row r="119" spans="1:23" ht="407.25" customHeight="1">
      <c r="A119" s="207"/>
      <c r="B119" s="132"/>
      <c r="C119" s="132"/>
      <c r="D119" s="217"/>
      <c r="E119" s="217"/>
      <c r="F119" s="215"/>
      <c r="G119" s="156"/>
      <c r="H119" s="209"/>
      <c r="I119" s="212"/>
      <c r="J119" s="156"/>
      <c r="K119" s="146"/>
      <c r="L119" s="147"/>
      <c r="M119" s="153"/>
      <c r="N119" s="153"/>
      <c r="O119" s="192"/>
      <c r="P119" s="192"/>
      <c r="Q119" s="192"/>
      <c r="R119" s="179" t="s">
        <v>107</v>
      </c>
      <c r="S119" s="180"/>
      <c r="T119" s="181"/>
      <c r="U119" s="39"/>
      <c r="W119" s="39"/>
    </row>
    <row r="120" spans="1:23" ht="407.25" customHeight="1">
      <c r="A120" s="67"/>
      <c r="B120" s="133"/>
      <c r="C120" s="133"/>
      <c r="D120" s="203"/>
      <c r="E120" s="203"/>
      <c r="F120" s="216"/>
      <c r="G120" s="124"/>
      <c r="H120" s="210"/>
      <c r="I120" s="213"/>
      <c r="J120" s="124"/>
      <c r="K120" s="71"/>
      <c r="L120" s="69"/>
      <c r="M120" s="75"/>
      <c r="N120" s="75"/>
      <c r="O120" s="193"/>
      <c r="P120" s="193"/>
      <c r="Q120" s="193"/>
      <c r="R120" s="182" t="s">
        <v>108</v>
      </c>
      <c r="S120" s="183"/>
      <c r="T120" s="184"/>
      <c r="U120" s="39"/>
      <c r="W120" s="39"/>
    </row>
    <row r="121" spans="1:20" ht="409.5" customHeight="1">
      <c r="A121" s="102">
        <v>41</v>
      </c>
      <c r="B121" s="103" t="s">
        <v>192</v>
      </c>
      <c r="C121" s="103" t="s">
        <v>205</v>
      </c>
      <c r="D121" s="93" t="s">
        <v>193</v>
      </c>
      <c r="E121" s="89" t="s">
        <v>37</v>
      </c>
      <c r="F121" s="93" t="s">
        <v>252</v>
      </c>
      <c r="G121" s="4" t="s">
        <v>104</v>
      </c>
      <c r="H121" s="4" t="s">
        <v>400</v>
      </c>
      <c r="I121" s="4" t="s">
        <v>221</v>
      </c>
      <c r="J121" s="4" t="s">
        <v>401</v>
      </c>
      <c r="K121" s="13">
        <f>1/1</f>
        <v>1</v>
      </c>
      <c r="L121" s="10" t="s">
        <v>271</v>
      </c>
      <c r="M121" s="87" t="s">
        <v>37</v>
      </c>
      <c r="N121" s="114"/>
      <c r="O121" s="26"/>
      <c r="P121" s="26" t="s">
        <v>433</v>
      </c>
      <c r="Q121" s="26"/>
      <c r="R121" s="61" t="s">
        <v>109</v>
      </c>
      <c r="S121" s="62"/>
      <c r="T121" s="63"/>
    </row>
    <row r="122" spans="1:20" ht="409.5" customHeight="1">
      <c r="A122" s="102"/>
      <c r="B122" s="103"/>
      <c r="C122" s="103"/>
      <c r="D122" s="93"/>
      <c r="E122" s="89"/>
      <c r="F122" s="93"/>
      <c r="G122" s="4" t="s">
        <v>103</v>
      </c>
      <c r="H122" s="4" t="s">
        <v>402</v>
      </c>
      <c r="I122" s="4" t="s">
        <v>221</v>
      </c>
      <c r="J122" s="4" t="s">
        <v>403</v>
      </c>
      <c r="K122" s="13">
        <v>0</v>
      </c>
      <c r="L122" s="10" t="s">
        <v>272</v>
      </c>
      <c r="M122" s="87"/>
      <c r="N122" s="114"/>
      <c r="O122" s="26"/>
      <c r="P122" s="26" t="s">
        <v>433</v>
      </c>
      <c r="Q122" s="26"/>
      <c r="R122" s="61" t="s">
        <v>475</v>
      </c>
      <c r="S122" s="62"/>
      <c r="T122" s="63"/>
    </row>
    <row r="123" spans="1:20" ht="409.5" customHeight="1">
      <c r="A123" s="102"/>
      <c r="B123" s="103"/>
      <c r="C123" s="103"/>
      <c r="D123" s="93"/>
      <c r="E123" s="89"/>
      <c r="F123" s="93"/>
      <c r="G123" s="4" t="s">
        <v>106</v>
      </c>
      <c r="H123" s="4" t="s">
        <v>404</v>
      </c>
      <c r="I123" s="4" t="s">
        <v>221</v>
      </c>
      <c r="J123" s="4" t="s">
        <v>105</v>
      </c>
      <c r="K123" s="54">
        <v>2</v>
      </c>
      <c r="L123" s="10" t="s">
        <v>273</v>
      </c>
      <c r="M123" s="87"/>
      <c r="N123" s="114"/>
      <c r="O123" s="26" t="s">
        <v>433</v>
      </c>
      <c r="P123" s="26"/>
      <c r="Q123" s="26"/>
      <c r="R123" s="61" t="s">
        <v>476</v>
      </c>
      <c r="S123" s="62"/>
      <c r="T123" s="63"/>
    </row>
    <row r="124" spans="1:20" ht="409.5" customHeight="1">
      <c r="A124" s="49">
        <v>42</v>
      </c>
      <c r="B124" s="103" t="s">
        <v>192</v>
      </c>
      <c r="C124" s="106" t="s">
        <v>52</v>
      </c>
      <c r="D124" s="4" t="s">
        <v>351</v>
      </c>
      <c r="E124" s="4" t="s">
        <v>37</v>
      </c>
      <c r="F124" s="4" t="s">
        <v>470</v>
      </c>
      <c r="G124" s="4" t="s">
        <v>405</v>
      </c>
      <c r="H124" s="4" t="s">
        <v>407</v>
      </c>
      <c r="I124" s="4" t="s">
        <v>180</v>
      </c>
      <c r="J124" s="4" t="s">
        <v>468</v>
      </c>
      <c r="K124" s="37">
        <v>0</v>
      </c>
      <c r="L124" s="10" t="s">
        <v>274</v>
      </c>
      <c r="M124" s="2" t="s">
        <v>37</v>
      </c>
      <c r="N124" s="1"/>
      <c r="O124" s="26" t="s">
        <v>433</v>
      </c>
      <c r="P124" s="29"/>
      <c r="Q124" s="29"/>
      <c r="R124" s="61" t="s">
        <v>477</v>
      </c>
      <c r="S124" s="62"/>
      <c r="T124" s="63"/>
    </row>
    <row r="125" spans="1:20" ht="409.5" customHeight="1">
      <c r="A125" s="102">
        <v>43</v>
      </c>
      <c r="B125" s="103"/>
      <c r="C125" s="106"/>
      <c r="D125" s="89" t="s">
        <v>352</v>
      </c>
      <c r="E125" s="89" t="s">
        <v>37</v>
      </c>
      <c r="F125" s="89" t="s">
        <v>470</v>
      </c>
      <c r="G125" s="4" t="s">
        <v>408</v>
      </c>
      <c r="H125" s="4" t="s">
        <v>409</v>
      </c>
      <c r="I125" s="4" t="s">
        <v>180</v>
      </c>
      <c r="J125" s="89" t="s">
        <v>117</v>
      </c>
      <c r="K125" s="120"/>
      <c r="L125" s="10"/>
      <c r="M125" s="87" t="s">
        <v>37</v>
      </c>
      <c r="N125" s="1"/>
      <c r="O125" s="29"/>
      <c r="P125" s="26" t="s">
        <v>433</v>
      </c>
      <c r="Q125" s="29"/>
      <c r="R125" s="61" t="s">
        <v>478</v>
      </c>
      <c r="S125" s="62"/>
      <c r="T125" s="63"/>
    </row>
    <row r="126" spans="1:20" ht="409.5" customHeight="1">
      <c r="A126" s="102"/>
      <c r="B126" s="103"/>
      <c r="C126" s="106"/>
      <c r="D126" s="93"/>
      <c r="E126" s="89"/>
      <c r="F126" s="93"/>
      <c r="G126" s="4" t="s">
        <v>412</v>
      </c>
      <c r="H126" s="4" t="s">
        <v>404</v>
      </c>
      <c r="I126" s="4" t="s">
        <v>249</v>
      </c>
      <c r="J126" s="89"/>
      <c r="K126" s="120"/>
      <c r="L126" s="10"/>
      <c r="M126" s="87"/>
      <c r="N126" s="1"/>
      <c r="O126" s="29"/>
      <c r="P126" s="26" t="s">
        <v>433</v>
      </c>
      <c r="Q126" s="29"/>
      <c r="R126" s="61" t="s">
        <v>158</v>
      </c>
      <c r="S126" s="62"/>
      <c r="T126" s="63"/>
    </row>
    <row r="127" spans="1:20" ht="409.5" customHeight="1">
      <c r="A127" s="102"/>
      <c r="B127" s="103"/>
      <c r="C127" s="106"/>
      <c r="D127" s="93"/>
      <c r="E127" s="89"/>
      <c r="F127" s="93"/>
      <c r="G127" s="4" t="s">
        <v>410</v>
      </c>
      <c r="H127" s="4" t="s">
        <v>411</v>
      </c>
      <c r="I127" s="4" t="s">
        <v>312</v>
      </c>
      <c r="J127" s="89"/>
      <c r="K127" s="120"/>
      <c r="L127" s="10"/>
      <c r="M127" s="87"/>
      <c r="N127" s="1"/>
      <c r="O127" s="29"/>
      <c r="P127" s="26" t="s">
        <v>433</v>
      </c>
      <c r="Q127" s="29"/>
      <c r="R127" s="61" t="s">
        <v>159</v>
      </c>
      <c r="S127" s="62"/>
      <c r="T127" s="63"/>
    </row>
    <row r="128" spans="1:20" ht="409.5" customHeight="1">
      <c r="A128" s="49">
        <v>44</v>
      </c>
      <c r="B128" s="103"/>
      <c r="C128" s="106"/>
      <c r="D128" s="4" t="s">
        <v>40</v>
      </c>
      <c r="E128" s="4" t="s">
        <v>37</v>
      </c>
      <c r="F128" s="4" t="s">
        <v>470</v>
      </c>
      <c r="G128" s="4" t="s">
        <v>406</v>
      </c>
      <c r="H128" s="4" t="s">
        <v>353</v>
      </c>
      <c r="I128" s="4" t="s">
        <v>180</v>
      </c>
      <c r="J128" s="4" t="s">
        <v>83</v>
      </c>
      <c r="K128" s="44">
        <f>7/1733</f>
        <v>0.004039238315060588</v>
      </c>
      <c r="L128" s="10" t="s">
        <v>275</v>
      </c>
      <c r="M128" s="2" t="s">
        <v>37</v>
      </c>
      <c r="N128" s="1"/>
      <c r="O128" s="18" t="s">
        <v>433</v>
      </c>
      <c r="P128" s="38"/>
      <c r="Q128" s="38" t="s">
        <v>137</v>
      </c>
      <c r="R128" s="61" t="s">
        <v>160</v>
      </c>
      <c r="S128" s="62"/>
      <c r="T128" s="63"/>
    </row>
    <row r="129" spans="1:20" ht="408.75" customHeight="1">
      <c r="A129" s="102">
        <v>45</v>
      </c>
      <c r="B129" s="103"/>
      <c r="C129" s="106"/>
      <c r="D129" s="89" t="s">
        <v>461</v>
      </c>
      <c r="E129" s="89" t="s">
        <v>183</v>
      </c>
      <c r="F129" s="93" t="s">
        <v>472</v>
      </c>
      <c r="G129" s="4" t="s">
        <v>423</v>
      </c>
      <c r="H129" s="4" t="s">
        <v>424</v>
      </c>
      <c r="I129" s="4" t="s">
        <v>221</v>
      </c>
      <c r="J129" s="4" t="s">
        <v>425</v>
      </c>
      <c r="K129" s="13"/>
      <c r="L129" s="10" t="s">
        <v>276</v>
      </c>
      <c r="M129" s="87" t="s">
        <v>183</v>
      </c>
      <c r="N129" s="143"/>
      <c r="O129" s="29"/>
      <c r="P129" s="26" t="s">
        <v>433</v>
      </c>
      <c r="Q129" s="29"/>
      <c r="R129" s="56" t="s">
        <v>237</v>
      </c>
      <c r="S129" s="57"/>
      <c r="T129" s="58"/>
    </row>
    <row r="130" spans="1:20" ht="408.75" customHeight="1">
      <c r="A130" s="102"/>
      <c r="B130" s="103"/>
      <c r="C130" s="106"/>
      <c r="D130" s="89"/>
      <c r="E130" s="89"/>
      <c r="F130" s="93"/>
      <c r="G130" s="4" t="s">
        <v>428</v>
      </c>
      <c r="H130" s="4" t="s">
        <v>424</v>
      </c>
      <c r="I130" s="4" t="s">
        <v>429</v>
      </c>
      <c r="J130" s="4" t="s">
        <v>430</v>
      </c>
      <c r="K130" s="13"/>
      <c r="L130" s="17" t="s">
        <v>277</v>
      </c>
      <c r="M130" s="87"/>
      <c r="N130" s="143"/>
      <c r="O130" s="29"/>
      <c r="P130" s="26" t="s">
        <v>433</v>
      </c>
      <c r="Q130" s="29"/>
      <c r="R130" s="182"/>
      <c r="S130" s="183"/>
      <c r="T130" s="184"/>
    </row>
    <row r="131" spans="1:20" ht="313.5" customHeight="1">
      <c r="A131" s="102"/>
      <c r="B131" s="103"/>
      <c r="C131" s="106"/>
      <c r="D131" s="89"/>
      <c r="E131" s="89"/>
      <c r="F131" s="93"/>
      <c r="G131" s="89" t="s">
        <v>426</v>
      </c>
      <c r="H131" s="89" t="s">
        <v>427</v>
      </c>
      <c r="I131" s="89" t="s">
        <v>221</v>
      </c>
      <c r="J131" s="4" t="s">
        <v>443</v>
      </c>
      <c r="K131" s="44">
        <f>102/2027</f>
        <v>0.05032067094227923</v>
      </c>
      <c r="L131" s="10" t="s">
        <v>278</v>
      </c>
      <c r="M131" s="87"/>
      <c r="N131" s="143"/>
      <c r="O131" s="26"/>
      <c r="P131" s="26" t="s">
        <v>433</v>
      </c>
      <c r="Q131" s="29"/>
      <c r="R131" s="56" t="s">
        <v>161</v>
      </c>
      <c r="S131" s="57"/>
      <c r="T131" s="58"/>
    </row>
    <row r="132" spans="1:20" ht="408" customHeight="1">
      <c r="A132" s="102"/>
      <c r="B132" s="103"/>
      <c r="C132" s="106"/>
      <c r="D132" s="89"/>
      <c r="E132" s="89"/>
      <c r="F132" s="93"/>
      <c r="G132" s="93"/>
      <c r="H132" s="93"/>
      <c r="I132" s="89"/>
      <c r="J132" s="4" t="s">
        <v>60</v>
      </c>
      <c r="K132" s="44">
        <f>0/2027</f>
        <v>0</v>
      </c>
      <c r="L132" s="10" t="s">
        <v>136</v>
      </c>
      <c r="M132" s="87"/>
      <c r="N132" s="143"/>
      <c r="O132" s="5"/>
      <c r="P132" s="5" t="s">
        <v>433</v>
      </c>
      <c r="Q132" s="45"/>
      <c r="R132" s="182"/>
      <c r="S132" s="183"/>
      <c r="T132" s="184"/>
    </row>
    <row r="133" spans="1:20" ht="409.5" customHeight="1">
      <c r="A133" s="102">
        <v>46</v>
      </c>
      <c r="B133" s="103" t="s">
        <v>206</v>
      </c>
      <c r="C133" s="103" t="s">
        <v>207</v>
      </c>
      <c r="D133" s="89" t="s">
        <v>465</v>
      </c>
      <c r="E133" s="89" t="s">
        <v>37</v>
      </c>
      <c r="F133" s="89" t="s">
        <v>471</v>
      </c>
      <c r="G133" s="89" t="s">
        <v>328</v>
      </c>
      <c r="H133" s="89" t="s">
        <v>41</v>
      </c>
      <c r="I133" s="89" t="s">
        <v>221</v>
      </c>
      <c r="J133" s="89" t="s">
        <v>431</v>
      </c>
      <c r="K133" s="90">
        <v>0</v>
      </c>
      <c r="L133" s="96" t="s">
        <v>422</v>
      </c>
      <c r="M133" s="87" t="s">
        <v>37</v>
      </c>
      <c r="N133" s="143"/>
      <c r="O133" s="130"/>
      <c r="P133" s="80" t="s">
        <v>433</v>
      </c>
      <c r="Q133" s="130"/>
      <c r="R133" s="61" t="s">
        <v>162</v>
      </c>
      <c r="S133" s="62"/>
      <c r="T133" s="63"/>
    </row>
    <row r="134" spans="1:20" ht="409.5" customHeight="1">
      <c r="A134" s="102"/>
      <c r="B134" s="103"/>
      <c r="C134" s="103"/>
      <c r="D134" s="89"/>
      <c r="E134" s="89"/>
      <c r="F134" s="89"/>
      <c r="G134" s="89"/>
      <c r="H134" s="89"/>
      <c r="I134" s="89"/>
      <c r="J134" s="89"/>
      <c r="K134" s="90"/>
      <c r="L134" s="96"/>
      <c r="M134" s="87"/>
      <c r="N134" s="143"/>
      <c r="O134" s="130"/>
      <c r="P134" s="80"/>
      <c r="Q134" s="130"/>
      <c r="R134" s="64"/>
      <c r="S134" s="65"/>
      <c r="T134" s="63"/>
    </row>
    <row r="135" spans="1:20" ht="265.5" customHeight="1">
      <c r="A135" s="102">
        <v>47</v>
      </c>
      <c r="B135" s="103"/>
      <c r="C135" s="103"/>
      <c r="D135" s="89" t="s">
        <v>77</v>
      </c>
      <c r="E135" s="89" t="s">
        <v>37</v>
      </c>
      <c r="F135" s="89" t="s">
        <v>202</v>
      </c>
      <c r="G135" s="89" t="s">
        <v>435</v>
      </c>
      <c r="H135" s="89" t="s">
        <v>436</v>
      </c>
      <c r="I135" s="89" t="s">
        <v>221</v>
      </c>
      <c r="J135" s="89" t="s">
        <v>437</v>
      </c>
      <c r="K135" s="144">
        <v>0</v>
      </c>
      <c r="L135" s="96" t="s">
        <v>279</v>
      </c>
      <c r="M135" s="87" t="s">
        <v>37</v>
      </c>
      <c r="N135" s="143"/>
      <c r="O135" s="150"/>
      <c r="P135" s="83" t="s">
        <v>433</v>
      </c>
      <c r="Q135" s="150"/>
      <c r="R135" s="61" t="s">
        <v>1</v>
      </c>
      <c r="S135" s="62"/>
      <c r="T135" s="63"/>
    </row>
    <row r="136" spans="1:20" ht="315.75" customHeight="1">
      <c r="A136" s="102"/>
      <c r="B136" s="103"/>
      <c r="C136" s="103"/>
      <c r="D136" s="89"/>
      <c r="E136" s="89"/>
      <c r="F136" s="89"/>
      <c r="G136" s="93"/>
      <c r="H136" s="89"/>
      <c r="I136" s="89"/>
      <c r="J136" s="89"/>
      <c r="K136" s="144"/>
      <c r="L136" s="96"/>
      <c r="M136" s="87"/>
      <c r="N136" s="143"/>
      <c r="O136" s="150"/>
      <c r="P136" s="83"/>
      <c r="Q136" s="150"/>
      <c r="R136" s="64"/>
      <c r="S136" s="65"/>
      <c r="T136" s="63"/>
    </row>
    <row r="137" spans="1:20" ht="409.5" customHeight="1">
      <c r="A137" s="102">
        <v>48</v>
      </c>
      <c r="B137" s="103" t="s">
        <v>453</v>
      </c>
      <c r="C137" s="103" t="s">
        <v>208</v>
      </c>
      <c r="D137" s="89" t="s">
        <v>382</v>
      </c>
      <c r="E137" s="94" t="s">
        <v>183</v>
      </c>
      <c r="F137" s="89" t="s">
        <v>471</v>
      </c>
      <c r="G137" s="4" t="s">
        <v>30</v>
      </c>
      <c r="H137" s="89" t="s">
        <v>436</v>
      </c>
      <c r="I137" s="4" t="s">
        <v>221</v>
      </c>
      <c r="J137" s="89" t="s">
        <v>462</v>
      </c>
      <c r="K137" s="90"/>
      <c r="L137" s="10" t="s">
        <v>280</v>
      </c>
      <c r="M137" s="141" t="s">
        <v>183</v>
      </c>
      <c r="N137" s="84"/>
      <c r="O137" s="26"/>
      <c r="P137" s="26" t="s">
        <v>433</v>
      </c>
      <c r="Q137" s="26"/>
      <c r="R137" s="95" t="s">
        <v>163</v>
      </c>
      <c r="S137" s="128"/>
      <c r="T137" s="129"/>
    </row>
    <row r="138" spans="1:20" ht="409.5" customHeight="1">
      <c r="A138" s="102"/>
      <c r="B138" s="103"/>
      <c r="C138" s="103"/>
      <c r="D138" s="89"/>
      <c r="E138" s="94"/>
      <c r="F138" s="89"/>
      <c r="G138" s="4" t="s">
        <v>31</v>
      </c>
      <c r="H138" s="89"/>
      <c r="I138" s="4" t="s">
        <v>221</v>
      </c>
      <c r="J138" s="89"/>
      <c r="K138" s="90"/>
      <c r="L138" s="10" t="s">
        <v>285</v>
      </c>
      <c r="M138" s="141"/>
      <c r="N138" s="84"/>
      <c r="O138" s="26"/>
      <c r="P138" s="26" t="s">
        <v>433</v>
      </c>
      <c r="Q138" s="26"/>
      <c r="R138" s="95" t="s">
        <v>235</v>
      </c>
      <c r="S138" s="128"/>
      <c r="T138" s="129"/>
    </row>
    <row r="139" spans="1:20" ht="408.75" customHeight="1" thickBot="1">
      <c r="A139" s="137"/>
      <c r="B139" s="138"/>
      <c r="C139" s="138"/>
      <c r="D139" s="135"/>
      <c r="E139" s="136"/>
      <c r="F139" s="135"/>
      <c r="G139" s="51" t="s">
        <v>32</v>
      </c>
      <c r="H139" s="139"/>
      <c r="I139" s="50" t="s">
        <v>221</v>
      </c>
      <c r="J139" s="135"/>
      <c r="K139" s="140"/>
      <c r="L139" s="52" t="s">
        <v>286</v>
      </c>
      <c r="M139" s="142"/>
      <c r="N139" s="149"/>
      <c r="O139" s="53"/>
      <c r="P139" s="53" t="s">
        <v>433</v>
      </c>
      <c r="Q139" s="53"/>
      <c r="R139" s="125" t="s">
        <v>236</v>
      </c>
      <c r="S139" s="126"/>
      <c r="T139" s="127"/>
    </row>
    <row r="140" spans="10:20" ht="51" thickTop="1">
      <c r="J140" s="40"/>
      <c r="L140" s="41"/>
      <c r="N140" s="14"/>
      <c r="O140" s="42"/>
      <c r="P140" s="42"/>
      <c r="Q140" s="32"/>
      <c r="R140" s="189"/>
      <c r="S140" s="189"/>
      <c r="T140" s="190"/>
    </row>
    <row r="141" spans="10:20" ht="50.25">
      <c r="J141" s="40"/>
      <c r="L141" s="41"/>
      <c r="N141" s="14"/>
      <c r="O141" s="42"/>
      <c r="P141" s="42"/>
      <c r="Q141" s="32"/>
      <c r="R141" s="15"/>
      <c r="S141" s="15"/>
      <c r="T141" s="16"/>
    </row>
    <row r="142" spans="10:20" ht="50.25">
      <c r="J142" s="40"/>
      <c r="L142" s="41"/>
      <c r="N142" s="14"/>
      <c r="O142" s="42"/>
      <c r="P142" s="42"/>
      <c r="Q142" s="32"/>
      <c r="R142" s="15"/>
      <c r="S142" s="15"/>
      <c r="T142" s="16"/>
    </row>
    <row r="143" spans="10:20" ht="50.25">
      <c r="J143" s="40"/>
      <c r="L143" s="41"/>
      <c r="N143" s="14"/>
      <c r="O143" s="42"/>
      <c r="P143" s="42"/>
      <c r="Q143" s="32"/>
      <c r="R143" s="15"/>
      <c r="S143" s="15"/>
      <c r="T143" s="16"/>
    </row>
    <row r="144" spans="10:20" ht="50.25">
      <c r="J144" s="40"/>
      <c r="L144" s="41"/>
      <c r="N144" s="14"/>
      <c r="O144" s="42"/>
      <c r="P144" s="42"/>
      <c r="Q144" s="32"/>
      <c r="R144" s="15"/>
      <c r="S144" s="15"/>
      <c r="T144" s="16"/>
    </row>
    <row r="145" spans="10:20" ht="50.25">
      <c r="J145" s="40"/>
      <c r="L145" s="41"/>
      <c r="N145" s="14"/>
      <c r="O145" s="42"/>
      <c r="P145" s="42"/>
      <c r="Q145" s="32"/>
      <c r="R145" s="189"/>
      <c r="S145" s="189"/>
      <c r="T145" s="190"/>
    </row>
    <row r="146" spans="1:20" ht="50.25">
      <c r="A146" s="201" t="s">
        <v>82</v>
      </c>
      <c r="B146" s="201"/>
      <c r="C146" s="201"/>
      <c r="D146" s="201"/>
      <c r="L146" s="41"/>
      <c r="N146" s="14"/>
      <c r="O146" s="32"/>
      <c r="P146" s="32"/>
      <c r="Q146" s="32"/>
      <c r="R146" s="189"/>
      <c r="S146" s="189"/>
      <c r="T146" s="190"/>
    </row>
    <row r="147" spans="12:20" ht="50.25">
      <c r="L147" s="41"/>
      <c r="N147" s="14"/>
      <c r="O147" s="32"/>
      <c r="P147" s="32"/>
      <c r="Q147" s="32"/>
      <c r="R147" s="189"/>
      <c r="S147" s="189"/>
      <c r="T147" s="190"/>
    </row>
    <row r="148" spans="12:20" ht="50.25">
      <c r="L148" s="41"/>
      <c r="N148" s="14"/>
      <c r="O148" s="32"/>
      <c r="P148" s="32"/>
      <c r="Q148" s="32"/>
      <c r="R148" s="189"/>
      <c r="S148" s="189"/>
      <c r="T148" s="190"/>
    </row>
    <row r="149" spans="12:17" ht="50.25">
      <c r="L149" s="41"/>
      <c r="N149" s="14"/>
      <c r="O149" s="32"/>
      <c r="P149" s="32"/>
      <c r="Q149" s="32"/>
    </row>
    <row r="150" spans="12:17" ht="50.25">
      <c r="L150" s="41"/>
      <c r="N150" s="14"/>
      <c r="O150" s="32"/>
      <c r="P150" s="32"/>
      <c r="Q150" s="32"/>
    </row>
    <row r="151" spans="12:17" ht="50.25">
      <c r="L151" s="41"/>
      <c r="N151" s="14"/>
      <c r="O151" s="32"/>
      <c r="P151" s="32"/>
      <c r="Q151" s="32"/>
    </row>
    <row r="152" spans="12:17" ht="50.25">
      <c r="L152" s="41"/>
      <c r="N152" s="14"/>
      <c r="O152" s="32"/>
      <c r="P152" s="32"/>
      <c r="Q152" s="32"/>
    </row>
    <row r="153" spans="12:17" ht="50.25">
      <c r="L153" s="41"/>
      <c r="N153" s="14"/>
      <c r="O153" s="32"/>
      <c r="P153" s="32"/>
      <c r="Q153" s="32"/>
    </row>
    <row r="154" spans="12:17" ht="50.25">
      <c r="L154" s="41"/>
      <c r="N154" s="14"/>
      <c r="O154" s="32"/>
      <c r="P154" s="32"/>
      <c r="Q154" s="32"/>
    </row>
    <row r="155" spans="12:17" ht="50.25">
      <c r="L155" s="41"/>
      <c r="N155" s="14"/>
      <c r="O155" s="32"/>
      <c r="P155" s="32"/>
      <c r="Q155" s="32"/>
    </row>
    <row r="156" spans="12:17" ht="50.25">
      <c r="L156" s="41"/>
      <c r="N156" s="14"/>
      <c r="O156" s="32"/>
      <c r="P156" s="32"/>
      <c r="Q156" s="32"/>
    </row>
    <row r="157" spans="12:17" ht="50.25">
      <c r="L157" s="41"/>
      <c r="N157" s="14"/>
      <c r="O157" s="32"/>
      <c r="P157" s="32"/>
      <c r="Q157" s="32"/>
    </row>
    <row r="158" spans="12:17" ht="50.25">
      <c r="L158" s="41"/>
      <c r="N158" s="14"/>
      <c r="O158" s="32"/>
      <c r="P158" s="32"/>
      <c r="Q158" s="32"/>
    </row>
    <row r="159" spans="12:17" ht="50.25">
      <c r="L159" s="41"/>
      <c r="N159" s="14"/>
      <c r="O159" s="32"/>
      <c r="P159" s="32"/>
      <c r="Q159" s="32"/>
    </row>
    <row r="160" spans="12:17" ht="50.25">
      <c r="L160" s="41"/>
      <c r="N160" s="14"/>
      <c r="O160" s="32"/>
      <c r="P160" s="32"/>
      <c r="Q160" s="32"/>
    </row>
    <row r="161" spans="12:17" ht="50.25">
      <c r="L161" s="41"/>
      <c r="N161" s="14"/>
      <c r="O161" s="32"/>
      <c r="P161" s="32"/>
      <c r="Q161" s="32"/>
    </row>
    <row r="162" spans="12:17" ht="50.25">
      <c r="L162" s="41"/>
      <c r="N162" s="14"/>
      <c r="O162" s="32"/>
      <c r="P162" s="32"/>
      <c r="Q162" s="32"/>
    </row>
    <row r="163" spans="12:17" ht="50.25">
      <c r="L163" s="41"/>
      <c r="N163" s="14"/>
      <c r="O163" s="32"/>
      <c r="P163" s="32"/>
      <c r="Q163" s="32"/>
    </row>
    <row r="164" spans="12:17" ht="50.25">
      <c r="L164" s="41"/>
      <c r="N164" s="14"/>
      <c r="O164" s="32"/>
      <c r="P164" s="32"/>
      <c r="Q164" s="32"/>
    </row>
    <row r="165" spans="12:17" ht="50.25">
      <c r="L165" s="41"/>
      <c r="N165" s="14"/>
      <c r="O165" s="32"/>
      <c r="P165" s="32"/>
      <c r="Q165" s="32"/>
    </row>
    <row r="166" spans="12:17" ht="50.25">
      <c r="L166" s="41"/>
      <c r="N166" s="14"/>
      <c r="O166" s="32"/>
      <c r="P166" s="32"/>
      <c r="Q166" s="32"/>
    </row>
    <row r="167" spans="12:17" ht="50.25">
      <c r="L167" s="41"/>
      <c r="N167" s="14"/>
      <c r="O167" s="32"/>
      <c r="P167" s="32"/>
      <c r="Q167" s="32"/>
    </row>
    <row r="168" spans="12:17" ht="50.25">
      <c r="L168" s="41"/>
      <c r="N168" s="14"/>
      <c r="O168" s="32"/>
      <c r="P168" s="32"/>
      <c r="Q168" s="32"/>
    </row>
    <row r="169" spans="14:17" ht="50.25">
      <c r="N169" s="14"/>
      <c r="O169" s="32"/>
      <c r="P169" s="32"/>
      <c r="Q169" s="32"/>
    </row>
    <row r="170" spans="14:17" ht="50.25">
      <c r="N170" s="14"/>
      <c r="O170" s="32"/>
      <c r="P170" s="32"/>
      <c r="Q170" s="32"/>
    </row>
    <row r="171" spans="14:17" ht="50.25">
      <c r="N171" s="14"/>
      <c r="O171" s="32"/>
      <c r="P171" s="32"/>
      <c r="Q171" s="32"/>
    </row>
    <row r="172" spans="14:17" ht="50.25">
      <c r="N172" s="14"/>
      <c r="O172" s="32"/>
      <c r="P172" s="32"/>
      <c r="Q172" s="32"/>
    </row>
    <row r="173" spans="14:17" ht="50.25">
      <c r="N173" s="14"/>
      <c r="O173" s="32"/>
      <c r="P173" s="32"/>
      <c r="Q173" s="32"/>
    </row>
    <row r="174" spans="14:17" ht="50.25">
      <c r="N174" s="14"/>
      <c r="O174" s="32"/>
      <c r="P174" s="32"/>
      <c r="Q174" s="32"/>
    </row>
    <row r="175" spans="14:17" ht="50.25">
      <c r="N175" s="14"/>
      <c r="O175" s="32"/>
      <c r="P175" s="32"/>
      <c r="Q175" s="32"/>
    </row>
    <row r="176" spans="14:17" ht="50.25">
      <c r="N176" s="14"/>
      <c r="O176" s="32"/>
      <c r="P176" s="32"/>
      <c r="Q176" s="32"/>
    </row>
    <row r="177" spans="14:17" ht="50.25">
      <c r="N177" s="14"/>
      <c r="O177" s="32"/>
      <c r="P177" s="32"/>
      <c r="Q177" s="32"/>
    </row>
    <row r="178" spans="14:17" ht="50.25">
      <c r="N178" s="14"/>
      <c r="O178" s="32"/>
      <c r="P178" s="32"/>
      <c r="Q178" s="32"/>
    </row>
    <row r="179" spans="14:17" ht="50.25">
      <c r="N179" s="14"/>
      <c r="O179" s="32"/>
      <c r="P179" s="32"/>
      <c r="Q179" s="32"/>
    </row>
    <row r="180" spans="14:17" ht="50.25">
      <c r="N180" s="14"/>
      <c r="O180" s="32"/>
      <c r="P180" s="32"/>
      <c r="Q180" s="32"/>
    </row>
    <row r="181" spans="14:17" ht="50.25">
      <c r="N181" s="14"/>
      <c r="O181" s="32"/>
      <c r="P181" s="32"/>
      <c r="Q181" s="32"/>
    </row>
    <row r="182" spans="14:17" ht="50.25">
      <c r="N182" s="14"/>
      <c r="O182" s="32"/>
      <c r="P182" s="32"/>
      <c r="Q182" s="32"/>
    </row>
    <row r="183" spans="14:17" ht="50.25">
      <c r="N183" s="14"/>
      <c r="O183" s="32"/>
      <c r="P183" s="32"/>
      <c r="Q183" s="32"/>
    </row>
    <row r="184" spans="14:17" ht="50.25">
      <c r="N184" s="14"/>
      <c r="O184" s="32"/>
      <c r="P184" s="32"/>
      <c r="Q184" s="32"/>
    </row>
    <row r="185" spans="14:17" ht="50.25">
      <c r="N185" s="14"/>
      <c r="O185" s="32"/>
      <c r="P185" s="32"/>
      <c r="Q185" s="32"/>
    </row>
    <row r="186" spans="14:17" ht="50.25">
      <c r="N186" s="14"/>
      <c r="O186" s="32"/>
      <c r="P186" s="32"/>
      <c r="Q186" s="32"/>
    </row>
    <row r="187" spans="14:17" ht="50.25">
      <c r="N187" s="14"/>
      <c r="O187" s="32"/>
      <c r="P187" s="32"/>
      <c r="Q187" s="32"/>
    </row>
    <row r="188" spans="14:17" ht="50.25">
      <c r="N188" s="14"/>
      <c r="O188" s="32"/>
      <c r="P188" s="32"/>
      <c r="Q188" s="32"/>
    </row>
    <row r="189" spans="14:17" ht="50.25">
      <c r="N189" s="14"/>
      <c r="O189" s="32"/>
      <c r="P189" s="32"/>
      <c r="Q189" s="32"/>
    </row>
    <row r="190" spans="14:17" ht="50.25">
      <c r="N190" s="14"/>
      <c r="O190" s="32"/>
      <c r="P190" s="32"/>
      <c r="Q190" s="32"/>
    </row>
    <row r="191" spans="14:17" ht="50.25">
      <c r="N191" s="14"/>
      <c r="O191" s="32"/>
      <c r="P191" s="32"/>
      <c r="Q191" s="32"/>
    </row>
    <row r="192" spans="14:17" ht="50.25">
      <c r="N192" s="14"/>
      <c r="O192" s="32"/>
      <c r="P192" s="32"/>
      <c r="Q192" s="32"/>
    </row>
    <row r="193" spans="14:17" ht="50.25">
      <c r="N193" s="14"/>
      <c r="O193" s="32"/>
      <c r="P193" s="32"/>
      <c r="Q193" s="32"/>
    </row>
    <row r="194" spans="14:17" ht="50.25">
      <c r="N194" s="14"/>
      <c r="O194" s="32"/>
      <c r="P194" s="32"/>
      <c r="Q194" s="32"/>
    </row>
    <row r="195" spans="14:17" ht="50.25">
      <c r="N195" s="14"/>
      <c r="O195" s="32"/>
      <c r="P195" s="32"/>
      <c r="Q195" s="32"/>
    </row>
    <row r="196" spans="14:17" ht="50.25">
      <c r="N196" s="14"/>
      <c r="O196" s="32"/>
      <c r="P196" s="32"/>
      <c r="Q196" s="32"/>
    </row>
    <row r="197" spans="14:17" ht="50.25">
      <c r="N197" s="14"/>
      <c r="O197" s="32"/>
      <c r="P197" s="32"/>
      <c r="Q197" s="32"/>
    </row>
    <row r="198" spans="14:17" ht="50.25">
      <c r="N198" s="14"/>
      <c r="O198" s="32"/>
      <c r="P198" s="32"/>
      <c r="Q198" s="32"/>
    </row>
    <row r="199" spans="14:17" ht="50.25">
      <c r="N199" s="14"/>
      <c r="O199" s="32"/>
      <c r="P199" s="32"/>
      <c r="Q199" s="32"/>
    </row>
    <row r="200" spans="14:17" ht="50.25">
      <c r="N200" s="14"/>
      <c r="O200" s="32"/>
      <c r="P200" s="32"/>
      <c r="Q200" s="32"/>
    </row>
    <row r="201" spans="14:17" ht="50.25">
      <c r="N201" s="14"/>
      <c r="O201" s="32"/>
      <c r="P201" s="32"/>
      <c r="Q201" s="32"/>
    </row>
    <row r="202" spans="14:17" ht="50.25">
      <c r="N202" s="14"/>
      <c r="O202" s="32"/>
      <c r="P202" s="32"/>
      <c r="Q202" s="32"/>
    </row>
    <row r="203" spans="14:17" ht="50.25">
      <c r="N203" s="14"/>
      <c r="O203" s="32"/>
      <c r="P203" s="32"/>
      <c r="Q203" s="32"/>
    </row>
    <row r="204" spans="14:17" ht="50.25">
      <c r="N204" s="14"/>
      <c r="O204" s="32"/>
      <c r="P204" s="32"/>
      <c r="Q204" s="32"/>
    </row>
    <row r="205" spans="14:17" ht="50.25">
      <c r="N205" s="14"/>
      <c r="O205" s="32"/>
      <c r="P205" s="32"/>
      <c r="Q205" s="32"/>
    </row>
    <row r="206" spans="14:17" ht="50.25">
      <c r="N206" s="14"/>
      <c r="O206" s="32"/>
      <c r="P206" s="32"/>
      <c r="Q206" s="32"/>
    </row>
    <row r="207" spans="14:17" ht="50.25">
      <c r="N207" s="14"/>
      <c r="O207" s="32"/>
      <c r="P207" s="32"/>
      <c r="Q207" s="32"/>
    </row>
    <row r="208" spans="14:17" ht="50.25">
      <c r="N208" s="14"/>
      <c r="O208" s="32"/>
      <c r="P208" s="32"/>
      <c r="Q208" s="32"/>
    </row>
    <row r="209" spans="14:17" ht="50.25">
      <c r="N209" s="14"/>
      <c r="O209" s="32"/>
      <c r="P209" s="32"/>
      <c r="Q209" s="32"/>
    </row>
    <row r="210" spans="14:17" ht="50.25">
      <c r="N210" s="14"/>
      <c r="O210" s="32"/>
      <c r="P210" s="32"/>
      <c r="Q210" s="32"/>
    </row>
    <row r="211" spans="14:17" ht="50.25">
      <c r="N211" s="14"/>
      <c r="O211" s="32"/>
      <c r="P211" s="32"/>
      <c r="Q211" s="32"/>
    </row>
    <row r="212" spans="14:17" ht="50.25">
      <c r="N212" s="14"/>
      <c r="O212" s="32"/>
      <c r="P212" s="32"/>
      <c r="Q212" s="32"/>
    </row>
    <row r="213" spans="14:17" ht="50.25">
      <c r="N213" s="14"/>
      <c r="O213" s="32"/>
      <c r="P213" s="32"/>
      <c r="Q213" s="32"/>
    </row>
    <row r="214" spans="14:17" ht="50.25">
      <c r="N214" s="14"/>
      <c r="O214" s="32"/>
      <c r="P214" s="32"/>
      <c r="Q214" s="32"/>
    </row>
    <row r="215" spans="14:17" ht="50.25">
      <c r="N215" s="14"/>
      <c r="O215" s="32"/>
      <c r="P215" s="32"/>
      <c r="Q215" s="32"/>
    </row>
    <row r="216" spans="14:17" ht="50.25">
      <c r="N216" s="14"/>
      <c r="O216" s="32"/>
      <c r="P216" s="32"/>
      <c r="Q216" s="32"/>
    </row>
    <row r="217" spans="14:17" ht="50.25">
      <c r="N217" s="14"/>
      <c r="O217" s="32"/>
      <c r="P217" s="32"/>
      <c r="Q217" s="32"/>
    </row>
    <row r="218" spans="14:17" ht="50.25">
      <c r="N218" s="14"/>
      <c r="O218" s="32"/>
      <c r="P218" s="32"/>
      <c r="Q218" s="32"/>
    </row>
    <row r="219" spans="14:17" ht="50.25">
      <c r="N219" s="14"/>
      <c r="O219" s="32"/>
      <c r="P219" s="32"/>
      <c r="Q219" s="32"/>
    </row>
    <row r="220" spans="14:17" ht="50.25">
      <c r="N220" s="14"/>
      <c r="O220" s="32"/>
      <c r="P220" s="32"/>
      <c r="Q220" s="32"/>
    </row>
  </sheetData>
  <sheetProtection password="FDCA" sheet="1" objects="1" scenarios="1"/>
  <mergeCells count="729">
    <mergeCell ref="D91:D92"/>
    <mergeCell ref="A91:A92"/>
    <mergeCell ref="R93:T94"/>
    <mergeCell ref="Q93:Q94"/>
    <mergeCell ref="P93:P94"/>
    <mergeCell ref="O93:O94"/>
    <mergeCell ref="A93:A94"/>
    <mergeCell ref="C88:C94"/>
    <mergeCell ref="G93:G94"/>
    <mergeCell ref="F93:F94"/>
    <mergeCell ref="E93:E94"/>
    <mergeCell ref="D93:D94"/>
    <mergeCell ref="G91:G92"/>
    <mergeCell ref="F91:F92"/>
    <mergeCell ref="E91:E92"/>
    <mergeCell ref="N93:N94"/>
    <mergeCell ref="M93:M94"/>
    <mergeCell ref="L93:L94"/>
    <mergeCell ref="K93:K94"/>
    <mergeCell ref="Q91:Q92"/>
    <mergeCell ref="P91:P92"/>
    <mergeCell ref="O91:O92"/>
    <mergeCell ref="N91:N92"/>
    <mergeCell ref="L91:L92"/>
    <mergeCell ref="K91:K92"/>
    <mergeCell ref="R129:T130"/>
    <mergeCell ref="R108:T110"/>
    <mergeCell ref="R128:T128"/>
    <mergeCell ref="R122:T122"/>
    <mergeCell ref="R121:T121"/>
    <mergeCell ref="R119:T119"/>
    <mergeCell ref="R120:T120"/>
    <mergeCell ref="R123:T123"/>
    <mergeCell ref="R124:T124"/>
    <mergeCell ref="R105:T105"/>
    <mergeCell ref="R104:T104"/>
    <mergeCell ref="R113:T113"/>
    <mergeCell ref="R106:T107"/>
    <mergeCell ref="R114:T116"/>
    <mergeCell ref="R126:T126"/>
    <mergeCell ref="R125:T125"/>
    <mergeCell ref="L98:L99"/>
    <mergeCell ref="K98:K99"/>
    <mergeCell ref="L101:L102"/>
    <mergeCell ref="N101:N102"/>
    <mergeCell ref="L106:L107"/>
    <mergeCell ref="L111:L113"/>
    <mergeCell ref="M101:M105"/>
    <mergeCell ref="K101:K105"/>
    <mergeCell ref="M106:M107"/>
    <mergeCell ref="Q71:Q72"/>
    <mergeCell ref="B114:B120"/>
    <mergeCell ref="A114:A120"/>
    <mergeCell ref="H118:H120"/>
    <mergeCell ref="I118:I120"/>
    <mergeCell ref="G118:G120"/>
    <mergeCell ref="F114:F120"/>
    <mergeCell ref="E114:E120"/>
    <mergeCell ref="D114:D120"/>
    <mergeCell ref="O118:O120"/>
    <mergeCell ref="O33:O34"/>
    <mergeCell ref="D69:D70"/>
    <mergeCell ref="K69:K70"/>
    <mergeCell ref="E69:E70"/>
    <mergeCell ref="F69:F70"/>
    <mergeCell ref="G69:G70"/>
    <mergeCell ref="H69:H70"/>
    <mergeCell ref="I69:I70"/>
    <mergeCell ref="J69:J70"/>
    <mergeCell ref="L69:L70"/>
    <mergeCell ref="I71:I72"/>
    <mergeCell ref="K71:K72"/>
    <mergeCell ref="L71:L72"/>
    <mergeCell ref="M71:M72"/>
    <mergeCell ref="N71:N72"/>
    <mergeCell ref="O71:O72"/>
    <mergeCell ref="A146:D146"/>
    <mergeCell ref="N95:N97"/>
    <mergeCell ref="M98:M100"/>
    <mergeCell ref="N85:N86"/>
    <mergeCell ref="I114:I116"/>
    <mergeCell ref="N114:N120"/>
    <mergeCell ref="J98:J99"/>
    <mergeCell ref="A101:A105"/>
    <mergeCell ref="A95:A97"/>
    <mergeCell ref="A85:A86"/>
    <mergeCell ref="A1:T1"/>
    <mergeCell ref="A2:T2"/>
    <mergeCell ref="A3:T3"/>
    <mergeCell ref="A4:T4"/>
    <mergeCell ref="P25:P26"/>
    <mergeCell ref="R20:T21"/>
    <mergeCell ref="R22:T22"/>
    <mergeCell ref="R24:T24"/>
    <mergeCell ref="A5:T5"/>
    <mergeCell ref="M17:M19"/>
    <mergeCell ref="M14:M16"/>
    <mergeCell ref="G39:G40"/>
    <mergeCell ref="G41:G42"/>
    <mergeCell ref="I39:I40"/>
    <mergeCell ref="N25:N26"/>
    <mergeCell ref="O25:O26"/>
    <mergeCell ref="Q25:Q26"/>
    <mergeCell ref="O29:O32"/>
    <mergeCell ref="P71:P72"/>
    <mergeCell ref="N69:N70"/>
    <mergeCell ref="P69:P70"/>
    <mergeCell ref="L67:L68"/>
    <mergeCell ref="L47:L49"/>
    <mergeCell ref="N41:N42"/>
    <mergeCell ref="M83:M84"/>
    <mergeCell ref="M95:M97"/>
    <mergeCell ref="M80:M81"/>
    <mergeCell ref="M73:M75"/>
    <mergeCell ref="M85:M86"/>
    <mergeCell ref="M91:M92"/>
    <mergeCell ref="M47:M55"/>
    <mergeCell ref="M58:M66"/>
    <mergeCell ref="M67:M68"/>
    <mergeCell ref="M41:M42"/>
    <mergeCell ref="O80:O81"/>
    <mergeCell ref="N78:N79"/>
    <mergeCell ref="O78:O79"/>
    <mergeCell ref="N80:N81"/>
    <mergeCell ref="M69:M70"/>
    <mergeCell ref="O69:O70"/>
    <mergeCell ref="Q108:Q110"/>
    <mergeCell ref="P108:P110"/>
    <mergeCell ref="N108:N110"/>
    <mergeCell ref="N106:N107"/>
    <mergeCell ref="P106:P107"/>
    <mergeCell ref="Q106:Q107"/>
    <mergeCell ref="O106:O107"/>
    <mergeCell ref="P118:P120"/>
    <mergeCell ref="Q118:Q120"/>
    <mergeCell ref="P114:P116"/>
    <mergeCell ref="P111:P112"/>
    <mergeCell ref="Q114:Q116"/>
    <mergeCell ref="R111:T112"/>
    <mergeCell ref="R117:T117"/>
    <mergeCell ref="R148:T148"/>
    <mergeCell ref="R140:T140"/>
    <mergeCell ref="R145:T145"/>
    <mergeCell ref="R146:T146"/>
    <mergeCell ref="R147:T147"/>
    <mergeCell ref="R101:T102"/>
    <mergeCell ref="R103:T103"/>
    <mergeCell ref="R137:T137"/>
    <mergeCell ref="R135:T136"/>
    <mergeCell ref="R131:T132"/>
    <mergeCell ref="R98:T100"/>
    <mergeCell ref="R45:T46"/>
    <mergeCell ref="R83:T84"/>
    <mergeCell ref="R85:T86"/>
    <mergeCell ref="R87:T87"/>
    <mergeCell ref="R69:T70"/>
    <mergeCell ref="R62:T62"/>
    <mergeCell ref="R88:T89"/>
    <mergeCell ref="R91:T92"/>
    <mergeCell ref="R63:T66"/>
    <mergeCell ref="Q69:Q70"/>
    <mergeCell ref="P67:P68"/>
    <mergeCell ref="Q67:Q68"/>
    <mergeCell ref="P65:P66"/>
    <mergeCell ref="R38:T38"/>
    <mergeCell ref="R37:T37"/>
    <mergeCell ref="P39:P40"/>
    <mergeCell ref="R82:T82"/>
    <mergeCell ref="Q74:Q75"/>
    <mergeCell ref="Q80:Q81"/>
    <mergeCell ref="P80:P81"/>
    <mergeCell ref="R80:T81"/>
    <mergeCell ref="Q78:Q79"/>
    <mergeCell ref="P78:P79"/>
    <mergeCell ref="P74:P75"/>
    <mergeCell ref="R74:T75"/>
    <mergeCell ref="Q65:Q66"/>
    <mergeCell ref="Q53:Q55"/>
    <mergeCell ref="Q41:Q42"/>
    <mergeCell ref="R32:T32"/>
    <mergeCell ref="R50:T50"/>
    <mergeCell ref="R51:T52"/>
    <mergeCell ref="R53:T55"/>
    <mergeCell ref="R43:T43"/>
    <mergeCell ref="R44:T44"/>
    <mergeCell ref="R76:T76"/>
    <mergeCell ref="R33:T34"/>
    <mergeCell ref="R35:T36"/>
    <mergeCell ref="R41:T42"/>
    <mergeCell ref="R39:T40"/>
    <mergeCell ref="R27:T28"/>
    <mergeCell ref="R47:T49"/>
    <mergeCell ref="R56:T57"/>
    <mergeCell ref="R67:T68"/>
    <mergeCell ref="R71:T72"/>
    <mergeCell ref="J35:J36"/>
    <mergeCell ref="K33:K34"/>
    <mergeCell ref="L35:L36"/>
    <mergeCell ref="R7:T10"/>
    <mergeCell ref="R23:T23"/>
    <mergeCell ref="R25:T26"/>
    <mergeCell ref="R29:T29"/>
    <mergeCell ref="R30:T30"/>
    <mergeCell ref="R31:T31"/>
    <mergeCell ref="P35:P36"/>
    <mergeCell ref="N67:N68"/>
    <mergeCell ref="K29:K32"/>
    <mergeCell ref="I35:I36"/>
    <mergeCell ref="I50:I52"/>
    <mergeCell ref="K35:K36"/>
    <mergeCell ref="K47:K55"/>
    <mergeCell ref="J41:J42"/>
    <mergeCell ref="I53:I55"/>
    <mergeCell ref="I41:I42"/>
    <mergeCell ref="L41:L42"/>
    <mergeCell ref="F7:F10"/>
    <mergeCell ref="L78:L79"/>
    <mergeCell ref="M78:M79"/>
    <mergeCell ref="J78:J79"/>
    <mergeCell ref="H80:H81"/>
    <mergeCell ref="K80:K81"/>
    <mergeCell ref="L80:L81"/>
    <mergeCell ref="H78:H79"/>
    <mergeCell ref="J80:J81"/>
    <mergeCell ref="K78:K79"/>
    <mergeCell ref="E7:E10"/>
    <mergeCell ref="D7:D10"/>
    <mergeCell ref="F47:F55"/>
    <mergeCell ref="G67:G68"/>
    <mergeCell ref="G65:G66"/>
    <mergeCell ref="G56:G57"/>
    <mergeCell ref="D25:D26"/>
    <mergeCell ref="E25:E26"/>
    <mergeCell ref="G11:G13"/>
    <mergeCell ref="F14:F16"/>
    <mergeCell ref="G29:G32"/>
    <mergeCell ref="H29:H32"/>
    <mergeCell ref="G33:G34"/>
    <mergeCell ref="H33:H34"/>
    <mergeCell ref="N22:N24"/>
    <mergeCell ref="A7:A10"/>
    <mergeCell ref="B7:B10"/>
    <mergeCell ref="B20:B24"/>
    <mergeCell ref="C7:C10"/>
    <mergeCell ref="A11:A13"/>
    <mergeCell ref="A22:A24"/>
    <mergeCell ref="D22:D24"/>
    <mergeCell ref="A38:A40"/>
    <mergeCell ref="A33:A37"/>
    <mergeCell ref="A25:A26"/>
    <mergeCell ref="A27:A28"/>
    <mergeCell ref="A29:A32"/>
    <mergeCell ref="C20:C24"/>
    <mergeCell ref="N7:N10"/>
    <mergeCell ref="K7:K10"/>
    <mergeCell ref="G7:G10"/>
    <mergeCell ref="M7:M10"/>
    <mergeCell ref="L7:L10"/>
    <mergeCell ref="O7:Q8"/>
    <mergeCell ref="O9:O10"/>
    <mergeCell ref="P9:P10"/>
    <mergeCell ref="Q9:Q10"/>
    <mergeCell ref="A41:A42"/>
    <mergeCell ref="D33:D37"/>
    <mergeCell ref="F29:F32"/>
    <mergeCell ref="D38:D40"/>
    <mergeCell ref="D41:D42"/>
    <mergeCell ref="F41:F42"/>
    <mergeCell ref="E29:E32"/>
    <mergeCell ref="H25:H26"/>
    <mergeCell ref="L15:L16"/>
    <mergeCell ref="H7:H10"/>
    <mergeCell ref="J11:J12"/>
    <mergeCell ref="I14:I16"/>
    <mergeCell ref="H11:H13"/>
    <mergeCell ref="L25:L26"/>
    <mergeCell ref="J25:J26"/>
    <mergeCell ref="K25:K26"/>
    <mergeCell ref="K15:K16"/>
    <mergeCell ref="I33:I34"/>
    <mergeCell ref="K45:K46"/>
    <mergeCell ref="J45:J46"/>
    <mergeCell ref="I45:I46"/>
    <mergeCell ref="I25:I26"/>
    <mergeCell ref="J39:J40"/>
    <mergeCell ref="J33:J34"/>
    <mergeCell ref="K41:K42"/>
    <mergeCell ref="K39:K40"/>
    <mergeCell ref="E78:E79"/>
    <mergeCell ref="E73:E75"/>
    <mergeCell ref="C25:C46"/>
    <mergeCell ref="D43:D44"/>
    <mergeCell ref="D45:D46"/>
    <mergeCell ref="F58:F66"/>
    <mergeCell ref="F56:F57"/>
    <mergeCell ref="F67:F68"/>
    <mergeCell ref="D71:D72"/>
    <mergeCell ref="E71:E72"/>
    <mergeCell ref="A45:A46"/>
    <mergeCell ref="B69:B75"/>
    <mergeCell ref="A56:A57"/>
    <mergeCell ref="E11:E13"/>
    <mergeCell ref="A43:A44"/>
    <mergeCell ref="A58:A66"/>
    <mergeCell ref="A73:A75"/>
    <mergeCell ref="A67:A68"/>
    <mergeCell ref="C67:C68"/>
    <mergeCell ref="E47:E55"/>
    <mergeCell ref="F11:F13"/>
    <mergeCell ref="B25:B46"/>
    <mergeCell ref="E33:E37"/>
    <mergeCell ref="F22:F24"/>
    <mergeCell ref="E22:E24"/>
    <mergeCell ref="F45:F46"/>
    <mergeCell ref="F33:F37"/>
    <mergeCell ref="F38:F40"/>
    <mergeCell ref="F43:F44"/>
    <mergeCell ref="E41:E42"/>
    <mergeCell ref="A78:A79"/>
    <mergeCell ref="C69:C75"/>
    <mergeCell ref="D73:D75"/>
    <mergeCell ref="D78:D79"/>
    <mergeCell ref="C76:C87"/>
    <mergeCell ref="B76:B87"/>
    <mergeCell ref="A83:A84"/>
    <mergeCell ref="A69:A70"/>
    <mergeCell ref="A80:A81"/>
    <mergeCell ref="A71:A72"/>
    <mergeCell ref="J106:J107"/>
    <mergeCell ref="J101:J105"/>
    <mergeCell ref="M125:M127"/>
    <mergeCell ref="K108:K110"/>
    <mergeCell ref="J108:J110"/>
    <mergeCell ref="J125:J127"/>
    <mergeCell ref="J114:J116"/>
    <mergeCell ref="J118:J120"/>
    <mergeCell ref="J111:J113"/>
    <mergeCell ref="K106:K107"/>
    <mergeCell ref="N111:N113"/>
    <mergeCell ref="B95:B97"/>
    <mergeCell ref="C95:C97"/>
    <mergeCell ref="F106:F107"/>
    <mergeCell ref="F98:F100"/>
    <mergeCell ref="E95:E97"/>
    <mergeCell ref="B106:B113"/>
    <mergeCell ref="C106:C113"/>
    <mergeCell ref="M111:M113"/>
    <mergeCell ref="L108:L110"/>
    <mergeCell ref="N133:N134"/>
    <mergeCell ref="L133:L134"/>
    <mergeCell ref="M133:M134"/>
    <mergeCell ref="L114:L116"/>
    <mergeCell ref="N121:N123"/>
    <mergeCell ref="N129:N132"/>
    <mergeCell ref="M129:M132"/>
    <mergeCell ref="M114:M120"/>
    <mergeCell ref="K6:N6"/>
    <mergeCell ref="I29:I32"/>
    <mergeCell ref="J7:J10"/>
    <mergeCell ref="K11:K12"/>
    <mergeCell ref="L11:L12"/>
    <mergeCell ref="M11:M13"/>
    <mergeCell ref="N11:N13"/>
    <mergeCell ref="I7:I10"/>
    <mergeCell ref="J15:J16"/>
    <mergeCell ref="I11:I13"/>
    <mergeCell ref="Q83:Q84"/>
    <mergeCell ref="O83:O84"/>
    <mergeCell ref="O85:O86"/>
    <mergeCell ref="Q85:Q86"/>
    <mergeCell ref="P85:P86"/>
    <mergeCell ref="P83:P84"/>
    <mergeCell ref="M108:M110"/>
    <mergeCell ref="L95:L97"/>
    <mergeCell ref="N137:N139"/>
    <mergeCell ref="Q135:Q136"/>
    <mergeCell ref="O108:O110"/>
    <mergeCell ref="P133:P134"/>
    <mergeCell ref="O114:O116"/>
    <mergeCell ref="O135:O136"/>
    <mergeCell ref="P135:P136"/>
    <mergeCell ref="O111:O112"/>
    <mergeCell ref="O133:O134"/>
    <mergeCell ref="Q111:Q113"/>
    <mergeCell ref="I133:I134"/>
    <mergeCell ref="K114:K116"/>
    <mergeCell ref="K111:K113"/>
    <mergeCell ref="K125:K127"/>
    <mergeCell ref="K118:K120"/>
    <mergeCell ref="M121:M123"/>
    <mergeCell ref="L118:L120"/>
    <mergeCell ref="I131:I132"/>
    <mergeCell ref="K137:K139"/>
    <mergeCell ref="M137:M139"/>
    <mergeCell ref="N135:N136"/>
    <mergeCell ref="L135:L136"/>
    <mergeCell ref="M135:M136"/>
    <mergeCell ref="K135:K136"/>
    <mergeCell ref="H137:H139"/>
    <mergeCell ref="G133:G134"/>
    <mergeCell ref="I135:I136"/>
    <mergeCell ref="H135:H136"/>
    <mergeCell ref="G135:G136"/>
    <mergeCell ref="J137:J139"/>
    <mergeCell ref="H131:H132"/>
    <mergeCell ref="G131:G132"/>
    <mergeCell ref="K133:K134"/>
    <mergeCell ref="H133:H134"/>
    <mergeCell ref="J133:J134"/>
    <mergeCell ref="J135:J136"/>
    <mergeCell ref="A133:A134"/>
    <mergeCell ref="A135:A136"/>
    <mergeCell ref="B133:B136"/>
    <mergeCell ref="E137:E139"/>
    <mergeCell ref="A137:A139"/>
    <mergeCell ref="B137:B139"/>
    <mergeCell ref="C137:C139"/>
    <mergeCell ref="D137:D139"/>
    <mergeCell ref="C133:C136"/>
    <mergeCell ref="E133:E134"/>
    <mergeCell ref="F137:F139"/>
    <mergeCell ref="F133:F134"/>
    <mergeCell ref="E135:E136"/>
    <mergeCell ref="D133:D134"/>
    <mergeCell ref="D135:D136"/>
    <mergeCell ref="F135:F136"/>
    <mergeCell ref="G80:G81"/>
    <mergeCell ref="D95:D97"/>
    <mergeCell ref="E125:E127"/>
    <mergeCell ref="D111:D113"/>
    <mergeCell ref="E111:E113"/>
    <mergeCell ref="E98:E100"/>
    <mergeCell ref="D83:D84"/>
    <mergeCell ref="D80:D81"/>
    <mergeCell ref="E85:E86"/>
    <mergeCell ref="D85:D86"/>
    <mergeCell ref="H106:H107"/>
    <mergeCell ref="G98:G100"/>
    <mergeCell ref="G108:G110"/>
    <mergeCell ref="G85:G86"/>
    <mergeCell ref="F78:F79"/>
    <mergeCell ref="F83:F84"/>
    <mergeCell ref="F80:F81"/>
    <mergeCell ref="G83:G84"/>
    <mergeCell ref="F95:F97"/>
    <mergeCell ref="F85:F86"/>
    <mergeCell ref="H114:H117"/>
    <mergeCell ref="H111:H112"/>
    <mergeCell ref="H108:H110"/>
    <mergeCell ref="I106:I107"/>
    <mergeCell ref="D101:D105"/>
    <mergeCell ref="F101:F105"/>
    <mergeCell ref="E101:E105"/>
    <mergeCell ref="E106:E107"/>
    <mergeCell ref="G101:G102"/>
    <mergeCell ref="D106:D107"/>
    <mergeCell ref="E121:E123"/>
    <mergeCell ref="D125:D127"/>
    <mergeCell ref="E129:E132"/>
    <mergeCell ref="A129:A132"/>
    <mergeCell ref="A125:A127"/>
    <mergeCell ref="G111:G112"/>
    <mergeCell ref="G114:G116"/>
    <mergeCell ref="A111:A113"/>
    <mergeCell ref="C114:C120"/>
    <mergeCell ref="C121:C123"/>
    <mergeCell ref="D121:D123"/>
    <mergeCell ref="D129:D132"/>
    <mergeCell ref="A121:A123"/>
    <mergeCell ref="B121:B123"/>
    <mergeCell ref="B98:B105"/>
    <mergeCell ref="F111:F113"/>
    <mergeCell ref="R139:T139"/>
    <mergeCell ref="B124:B132"/>
    <mergeCell ref="R138:T138"/>
    <mergeCell ref="Q133:Q134"/>
    <mergeCell ref="R127:T127"/>
    <mergeCell ref="R133:T134"/>
    <mergeCell ref="C124:C132"/>
    <mergeCell ref="F125:F127"/>
    <mergeCell ref="K95:K97"/>
    <mergeCell ref="Q95:Q97"/>
    <mergeCell ref="F129:F132"/>
    <mergeCell ref="I101:I105"/>
    <mergeCell ref="H98:H100"/>
    <mergeCell ref="H101:H105"/>
    <mergeCell ref="I98:I100"/>
    <mergeCell ref="F121:F123"/>
    <mergeCell ref="I108:I110"/>
    <mergeCell ref="I111:I113"/>
    <mergeCell ref="J93:J94"/>
    <mergeCell ref="I93:I94"/>
    <mergeCell ref="H93:H94"/>
    <mergeCell ref="B88:B93"/>
    <mergeCell ref="H95:H97"/>
    <mergeCell ref="J95:J97"/>
    <mergeCell ref="I95:I97"/>
    <mergeCell ref="J91:J92"/>
    <mergeCell ref="I91:I92"/>
    <mergeCell ref="H91:H92"/>
    <mergeCell ref="G95:G97"/>
    <mergeCell ref="A108:A110"/>
    <mergeCell ref="F108:F110"/>
    <mergeCell ref="E108:E110"/>
    <mergeCell ref="D108:D110"/>
    <mergeCell ref="A106:A107"/>
    <mergeCell ref="G106:G107"/>
    <mergeCell ref="A98:A100"/>
    <mergeCell ref="D98:D100"/>
    <mergeCell ref="C98:C105"/>
    <mergeCell ref="H85:H86"/>
    <mergeCell ref="I83:I84"/>
    <mergeCell ref="H83:H84"/>
    <mergeCell ref="L83:L84"/>
    <mergeCell ref="I85:I86"/>
    <mergeCell ref="J85:J86"/>
    <mergeCell ref="L85:L86"/>
    <mergeCell ref="K85:K86"/>
    <mergeCell ref="K83:K84"/>
    <mergeCell ref="J83:J84"/>
    <mergeCell ref="J71:J72"/>
    <mergeCell ref="E80:E81"/>
    <mergeCell ref="E83:E84"/>
    <mergeCell ref="I78:I79"/>
    <mergeCell ref="F71:F72"/>
    <mergeCell ref="F73:F75"/>
    <mergeCell ref="G74:G75"/>
    <mergeCell ref="G78:G79"/>
    <mergeCell ref="H74:H75"/>
    <mergeCell ref="G71:G72"/>
    <mergeCell ref="O6:T6"/>
    <mergeCell ref="I74:I75"/>
    <mergeCell ref="J74:J75"/>
    <mergeCell ref="O74:O75"/>
    <mergeCell ref="J29:J32"/>
    <mergeCell ref="N47:N55"/>
    <mergeCell ref="P47:P49"/>
    <mergeCell ref="Q47:Q49"/>
    <mergeCell ref="I58:I59"/>
    <mergeCell ref="K67:K68"/>
    <mergeCell ref="N83:N84"/>
    <mergeCell ref="K56:K57"/>
    <mergeCell ref="H67:H68"/>
    <mergeCell ref="H58:H59"/>
    <mergeCell ref="J67:J68"/>
    <mergeCell ref="J65:J66"/>
    <mergeCell ref="I65:I66"/>
    <mergeCell ref="I67:I68"/>
    <mergeCell ref="I80:I81"/>
    <mergeCell ref="H71:H72"/>
    <mergeCell ref="P101:P102"/>
    <mergeCell ref="N98:N100"/>
    <mergeCell ref="Q101:Q102"/>
    <mergeCell ref="P95:P97"/>
    <mergeCell ref="O95:O97"/>
    <mergeCell ref="O101:O102"/>
    <mergeCell ref="Q98:Q99"/>
    <mergeCell ref="O98:O99"/>
    <mergeCell ref="P98:P99"/>
    <mergeCell ref="L74:L75"/>
    <mergeCell ref="N56:N57"/>
    <mergeCell ref="K65:K66"/>
    <mergeCell ref="K58:K59"/>
    <mergeCell ref="M56:M57"/>
    <mergeCell ref="L56:L57"/>
    <mergeCell ref="K74:K75"/>
    <mergeCell ref="N73:N75"/>
    <mergeCell ref="N58:N66"/>
    <mergeCell ref="L65:L66"/>
    <mergeCell ref="H65:H66"/>
    <mergeCell ref="O47:O49"/>
    <mergeCell ref="O50:O52"/>
    <mergeCell ref="H47:H49"/>
    <mergeCell ref="I56:I57"/>
    <mergeCell ref="O65:O66"/>
    <mergeCell ref="L53:L55"/>
    <mergeCell ref="J47:J55"/>
    <mergeCell ref="J56:J57"/>
    <mergeCell ref="I60:I62"/>
    <mergeCell ref="O67:O68"/>
    <mergeCell ref="H60:H62"/>
    <mergeCell ref="H56:H57"/>
    <mergeCell ref="A47:A55"/>
    <mergeCell ref="D47:D55"/>
    <mergeCell ref="H50:H52"/>
    <mergeCell ref="C47:C66"/>
    <mergeCell ref="G60:G62"/>
    <mergeCell ref="G53:G55"/>
    <mergeCell ref="H53:H55"/>
    <mergeCell ref="F27:F28"/>
    <mergeCell ref="D20:D21"/>
    <mergeCell ref="B47:B68"/>
    <mergeCell ref="E56:E57"/>
    <mergeCell ref="D58:D66"/>
    <mergeCell ref="E58:E66"/>
    <mergeCell ref="E67:E68"/>
    <mergeCell ref="D67:D68"/>
    <mergeCell ref="D56:D57"/>
    <mergeCell ref="E45:E46"/>
    <mergeCell ref="E43:E44"/>
    <mergeCell ref="E38:E40"/>
    <mergeCell ref="D29:D32"/>
    <mergeCell ref="E20:E21"/>
    <mergeCell ref="D17:D19"/>
    <mergeCell ref="D27:D28"/>
    <mergeCell ref="E27:E28"/>
    <mergeCell ref="E14:E16"/>
    <mergeCell ref="H14:H16"/>
    <mergeCell ref="G14:G16"/>
    <mergeCell ref="G27:G28"/>
    <mergeCell ref="H27:H28"/>
    <mergeCell ref="E17:E19"/>
    <mergeCell ref="G25:G26"/>
    <mergeCell ref="F25:F26"/>
    <mergeCell ref="H17:H19"/>
    <mergeCell ref="F17:F19"/>
    <mergeCell ref="D11:D13"/>
    <mergeCell ref="A17:A19"/>
    <mergeCell ref="A14:A16"/>
    <mergeCell ref="C14:C16"/>
    <mergeCell ref="D14:D16"/>
    <mergeCell ref="C17:C19"/>
    <mergeCell ref="B11:B19"/>
    <mergeCell ref="C11:C13"/>
    <mergeCell ref="R11:T12"/>
    <mergeCell ref="N15:N16"/>
    <mergeCell ref="O15:O16"/>
    <mergeCell ref="P15:P16"/>
    <mergeCell ref="Q15:Q16"/>
    <mergeCell ref="O11:O12"/>
    <mergeCell ref="P11:P12"/>
    <mergeCell ref="Q11:Q12"/>
    <mergeCell ref="R13:T13"/>
    <mergeCell ref="R15:T16"/>
    <mergeCell ref="R14:T14"/>
    <mergeCell ref="R17:T17"/>
    <mergeCell ref="R18:T18"/>
    <mergeCell ref="R19:T19"/>
    <mergeCell ref="M43:M44"/>
    <mergeCell ref="L27:L28"/>
    <mergeCell ref="L33:L34"/>
    <mergeCell ref="M29:M32"/>
    <mergeCell ref="O17:O19"/>
    <mergeCell ref="P17:P19"/>
    <mergeCell ref="M25:M26"/>
    <mergeCell ref="M22:M24"/>
    <mergeCell ref="M38:M40"/>
    <mergeCell ref="O35:O36"/>
    <mergeCell ref="J60:J62"/>
    <mergeCell ref="K60:K62"/>
    <mergeCell ref="L60:L62"/>
    <mergeCell ref="L50:L52"/>
    <mergeCell ref="L45:L46"/>
    <mergeCell ref="L39:L40"/>
    <mergeCell ref="L58:L59"/>
    <mergeCell ref="G58:G59"/>
    <mergeCell ref="H35:H36"/>
    <mergeCell ref="G35:G36"/>
    <mergeCell ref="G50:G52"/>
    <mergeCell ref="G47:G49"/>
    <mergeCell ref="H45:H46"/>
    <mergeCell ref="H39:H40"/>
    <mergeCell ref="G45:G46"/>
    <mergeCell ref="H41:H42"/>
    <mergeCell ref="I27:I28"/>
    <mergeCell ref="J27:J28"/>
    <mergeCell ref="K27:K28"/>
    <mergeCell ref="N27:N28"/>
    <mergeCell ref="I47:I49"/>
    <mergeCell ref="J58:J59"/>
    <mergeCell ref="M45:M46"/>
    <mergeCell ref="M27:M28"/>
    <mergeCell ref="M33:M37"/>
    <mergeCell ref="L29:L32"/>
    <mergeCell ref="N38:N40"/>
    <mergeCell ref="N29:N32"/>
    <mergeCell ref="Q29:Q32"/>
    <mergeCell ref="P56:P57"/>
    <mergeCell ref="Q56:Q57"/>
    <mergeCell ref="P29:P32"/>
    <mergeCell ref="N33:N37"/>
    <mergeCell ref="Q33:Q34"/>
    <mergeCell ref="N45:N46"/>
    <mergeCell ref="O45:O46"/>
    <mergeCell ref="P27:P28"/>
    <mergeCell ref="Q27:Q28"/>
    <mergeCell ref="O27:O28"/>
    <mergeCell ref="P45:P46"/>
    <mergeCell ref="Q35:Q36"/>
    <mergeCell ref="Q45:Q46"/>
    <mergeCell ref="Q39:Q40"/>
    <mergeCell ref="P41:P42"/>
    <mergeCell ref="O39:O40"/>
    <mergeCell ref="P33:P34"/>
    <mergeCell ref="Q60:Q62"/>
    <mergeCell ref="P60:P62"/>
    <mergeCell ref="P58:P59"/>
    <mergeCell ref="Q58:Q59"/>
    <mergeCell ref="P53:P55"/>
    <mergeCell ref="O41:O42"/>
    <mergeCell ref="O58:O59"/>
    <mergeCell ref="Q20:Q21"/>
    <mergeCell ref="O20:O21"/>
    <mergeCell ref="N20:N21"/>
    <mergeCell ref="M20:M21"/>
    <mergeCell ref="P20:P21"/>
    <mergeCell ref="O60:O62"/>
    <mergeCell ref="P50:P52"/>
    <mergeCell ref="Q50:Q52"/>
    <mergeCell ref="O53:O55"/>
    <mergeCell ref="O56:O57"/>
    <mergeCell ref="A20:A21"/>
    <mergeCell ref="L20:L21"/>
    <mergeCell ref="K20:K21"/>
    <mergeCell ref="J20:J21"/>
    <mergeCell ref="I20:I21"/>
    <mergeCell ref="H20:H21"/>
    <mergeCell ref="G20:G21"/>
    <mergeCell ref="F20:F21"/>
    <mergeCell ref="R118:T118"/>
    <mergeCell ref="R58:T58"/>
    <mergeCell ref="R59:T59"/>
    <mergeCell ref="R60:T60"/>
    <mergeCell ref="R61:T61"/>
    <mergeCell ref="R78:T79"/>
    <mergeCell ref="R90:T90"/>
    <mergeCell ref="R95:T97"/>
    <mergeCell ref="R77:T77"/>
    <mergeCell ref="R73:T73"/>
  </mergeCells>
  <printOptions/>
  <pageMargins left="1.34" right="0.2362204724409449" top="0.38" bottom="0.8661417322834646" header="0" footer="0.3937007874015748"/>
  <pageSetup fitToHeight="0" horizontalDpi="600" verticalDpi="600" orientation="landscape" paperSize="123" scale="10" r:id="rId3"/>
  <headerFooter alignWithMargins="0">
    <oddFooter>&amp;C&amp;36Página &amp;P de &amp;N</oddFooter>
  </headerFooter>
  <colBreaks count="1" manualBreakCount="1">
    <brk id="20"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Fondo Pasivo Ferrocarriles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ceciliac</dc:creator>
  <cp:keywords/>
  <dc:description/>
  <cp:lastModifiedBy>FONDO PASIVO FERROCARRILES</cp:lastModifiedBy>
  <cp:lastPrinted>2007-07-16T15:18:48Z</cp:lastPrinted>
  <dcterms:created xsi:type="dcterms:W3CDTF">2004-11-16T20:57:22Z</dcterms:created>
  <dcterms:modified xsi:type="dcterms:W3CDTF">2007-07-18T13:04:24Z</dcterms:modified>
  <cp:category/>
  <cp:version/>
  <cp:contentType/>
  <cp:contentStatus/>
</cp:coreProperties>
</file>