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00" windowWidth="15870" windowHeight="7845"/>
  </bookViews>
  <sheets>
    <sheet name="Hoja1" sheetId="1" r:id="rId1"/>
    <sheet name="Hoja2" sheetId="2" r:id="rId2"/>
    <sheet name="Hoja3" sheetId="3" r:id="rId3"/>
    <sheet name="Hoja4" sheetId="4" r:id="rId4"/>
  </sheets>
  <definedNames>
    <definedName name="_xlnm._FilterDatabase" localSheetId="0" hidden="1">Hoja1!$A$7:$V$48</definedName>
    <definedName name="Z_11A45860_46FE_474C_A002_6DEDD317338C_.wvu.FilterData" localSheetId="0" hidden="1">Hoja1!$A$7:$V$48</definedName>
    <definedName name="Z_124D8739_140E_43A6_A196_196C1040A645_.wvu.FilterData" localSheetId="0" hidden="1">Hoja1!$A$7:$V$48</definedName>
    <definedName name="Z_20EDDE69_BD8D_4F4D_ABAD_A7135ABECD3D_.wvu.FilterData" localSheetId="0" hidden="1">Hoja1!$A$7:$V$48</definedName>
    <definedName name="Z_210856A3_9B79_4A1D_84D8_B66CA2C99A5C_.wvu.FilterData" localSheetId="0" hidden="1">Hoja1!$A$7:$V$48</definedName>
    <definedName name="Z_2FF26ADE_C482_42FB_B1B1_D87A743A30C5_.wvu.FilterData" localSheetId="0" hidden="1">Hoja1!$A$7:$V$48</definedName>
    <definedName name="Z_3CA84B38_6CAA_4417_AA5E_5B5857E00E78_.wvu.FilterData" localSheetId="0" hidden="1">Hoja1!$A$7:$V$48</definedName>
    <definedName name="Z_3CAAF006_D795_47AF_B6AE_E89B7EC8A2F9_.wvu.FilterData" localSheetId="0" hidden="1">Hoja1!$A$7:$V$48</definedName>
    <definedName name="Z_41916DDB_80A5_4B0F_B0EC_33FCACC135E6_.wvu.FilterData" localSheetId="0" hidden="1">Hoja1!$A$7:$V$48</definedName>
    <definedName name="Z_49509633_582F_4F71_9DCF_239ECA54FE05_.wvu.FilterData" localSheetId="0" hidden="1">Hoja1!$A$7:$V$48</definedName>
    <definedName name="Z_4AB7EBE9_5153_421C_9BE7_BA04F397BB75_.wvu.FilterData" localSheetId="0" hidden="1">Hoja1!$A$7:$V$48</definedName>
    <definedName name="Z_5493A6E0_1D32_4504_8DAB_36DC08159FFD_.wvu.FilterData" localSheetId="0" hidden="1">Hoja1!$A$7:$V$48</definedName>
    <definedName name="Z_57AB817A_0636_4892_8568_75BBE91A992B_.wvu.FilterData" localSheetId="0" hidden="1">Hoja1!$A$7:$V$48</definedName>
    <definedName name="Z_67A086B3_9616_4573_AEEB_64D2E0870C4C_.wvu.FilterData" localSheetId="0" hidden="1">Hoja1!$A$7:$V$48</definedName>
    <definedName name="Z_7165841C_8D13_4236_82C9_FEDA3871F571_.wvu.FilterData" localSheetId="0" hidden="1">Hoja1!$A$7:$V$48</definedName>
    <definedName name="Z_7C68E384_21BF_4863_BCB0_A14B212BE09B_.wvu.FilterData" localSheetId="0" hidden="1">Hoja1!$A$7:$V$48</definedName>
    <definedName name="Z_7F9FE5E2_4887_4B54_995A_F31A8FA0C7B8_.wvu.FilterData" localSheetId="0" hidden="1">Hoja1!$A$7:$V$48</definedName>
    <definedName name="Z_815607D4_EF82_4438_8BFC_3A3317071FA0_.wvu.FilterData" localSheetId="0" hidden="1">Hoja1!$A$7:$V$48</definedName>
    <definedName name="Z_83E34B7C_6DC6_40CD_B1D8_43347BDAB13F_.wvu.FilterData" localSheetId="0" hidden="1">Hoja1!$A$7:$V$48</definedName>
    <definedName name="Z_8FA34525_8549_4A16_8D0D_3325D4647030_.wvu.FilterData" localSheetId="0" hidden="1">Hoja1!$A$7:$V$48</definedName>
    <definedName name="Z_92453F9F_A6D7_4F47_B2DC_75E9EE7494D2_.wvu.FilterData" localSheetId="0" hidden="1">Hoja1!$A$7:$V$48</definedName>
    <definedName name="Z_A350A8BA_5DE2_419C_ADD5_E6760259349F_.wvu.FilterData" localSheetId="0" hidden="1">Hoja1!$A$7:$V$48</definedName>
    <definedName name="Z_A518835E_ACAD_4CEE_A086_2C93B855E70D_.wvu.FilterData" localSheetId="0" hidden="1">Hoja1!$A$7:$V$48</definedName>
    <definedName name="Z_BFF791EF_C68F_41CE_9A86_62EC5FC9FB1F_.wvu.FilterData" localSheetId="0" hidden="1">Hoja1!$A$7:$V$48</definedName>
    <definedName name="Z_C3C3203B_8290_4555_B649_E16E48E9C7CC_.wvu.FilterData" localSheetId="0" hidden="1">Hoja1!$A$7:$V$48</definedName>
    <definedName name="Z_C5787558_4554_4DC0_9D61_0139A77F001E_.wvu.FilterData" localSheetId="0" hidden="1">Hoja1!$A$7:$V$48</definedName>
    <definedName name="Z_C961FF27_F410_49F0_883E_9554BDAD4118_.wvu.FilterData" localSheetId="0" hidden="1">Hoja1!$A$7:$V$48</definedName>
    <definedName name="Z_D19034E0_6191_47B4_8706_1EADE234D5F7_.wvu.FilterData" localSheetId="0" hidden="1">Hoja1!$A$7:$V$48</definedName>
    <definedName name="Z_DE535203_1A74_419F_BEAC_6406138BE68F_.wvu.FilterData" localSheetId="0" hidden="1">Hoja1!$A$7:$V$48</definedName>
    <definedName name="Z_E410FEAA_082E_4377_8290_34A759FB76C1_.wvu.FilterData" localSheetId="0" hidden="1">Hoja1!$A$7:$V$48</definedName>
    <definedName name="Z_EBD9B625_6052_4723_A4B5_EFA2568220EE_.wvu.FilterData" localSheetId="0" hidden="1">Hoja1!$A$7:$V$48</definedName>
    <definedName name="Z_EC56DAAF_D14F_467C_BE3C_62357AEE1FE8_.wvu.FilterData" localSheetId="0" hidden="1">Hoja1!$A$7:$V$48</definedName>
    <definedName name="Z_EC9B266E_7DEC_4E52_BEAD_0305FC8A4EAF_.wvu.FilterData" localSheetId="0" hidden="1">Hoja1!$A$7:$V$48</definedName>
    <definedName name="Z_F0EE1A38_D715_415D_9E0E_5C367CFF63E3_.wvu.FilterData" localSheetId="0" hidden="1">Hoja1!$A$7:$V$48</definedName>
    <definedName name="Z_F17381D4_D4EE_468A_8543_67F38D5DE3DF_.wvu.FilterData" localSheetId="0" hidden="1">Hoja1!$A$7:$V$48</definedName>
    <definedName name="Z_F38ECB42_3AEC_491C_9A6A_17888CF4D669_.wvu.FilterData" localSheetId="0" hidden="1">Hoja1!$A$7:$V$48</definedName>
    <definedName name="Z_F8F5EB6E_7E45_4AA7_9EC0_298AFD441E51_.wvu.FilterData" localSheetId="0" hidden="1">Hoja1!$A$7:$V$48</definedName>
    <definedName name="Z_FB244C91_ABC6_4B59_BA8A_F9C97ECE66ED_.wvu.FilterData" localSheetId="0" hidden="1">Hoja1!$A$7:$V$48</definedName>
  </definedNames>
  <calcPr calcId="145621"/>
  <customWorkbookViews>
    <customWorkbookView name="Usuario de Windows - Vista personalizada" guid="{11A45860-46FE-474C-A002-6DEDD317338C}" mergeInterval="0" personalView="1" maximized="1" xWindow="1" yWindow="1" windowWidth="1356" windowHeight="451" activeSheetId="1"/>
    <customWorkbookView name="julioc - Vista personalizada" guid="{83E34B7C-6DC6-40CD-B1D8-43347BDAB13F}" mergeInterval="0" personalView="1" maximized="1" xWindow="1" yWindow="1" windowWidth="1152" windowHeight="643" activeSheetId="1"/>
    <customWorkbookView name="aidas - Vista personalizada" guid="{210856A3-9B79-4A1D-84D8-B66CA2C99A5C}" mergeInterval="0" personalView="1" maximized="1" windowWidth="1276" windowHeight="798" activeSheetId="1"/>
    <customWorkbookView name="darioba - Vista personalizada" guid="{BFF791EF-C68F-41CE-9A86-62EC5FC9FB1F}" mergeInterval="0" personalView="1" maximized="1" xWindow="1" yWindow="1" windowWidth="1440" windowHeight="680" activeSheetId="1"/>
    <customWorkbookView name="catalinaa1 - Vista personalizada" guid="{DE535203-1A74-419F-BEAC-6406138BE68F}" mergeInterval="0" personalView="1" maximized="1" xWindow="1" yWindow="1" windowWidth="1378" windowHeight="709" activeSheetId="1"/>
    <customWorkbookView name="monicam - Vista personalizada" guid="{8FA34525-8549-4A16-8D0D-3325D4647030}" mergeInterval="0" personalView="1" maximized="1" xWindow="1" yWindow="1" windowWidth="1440" windowHeight="679" activeSheetId="1"/>
    <customWorkbookView name="ilbac - Vista personalizada" guid="{92453F9F-A6D7-4F47-B2DC-75E9EE7494D2}" mergeInterval="0" personalView="1" maximized="1" xWindow="1" yWindow="1" windowWidth="1024" windowHeight="547" activeSheetId="1"/>
    <customWorkbookView name="lg - Vista personalizada" guid="{815607D4-EF82-4438-8BFC-3A3317071FA0}" mergeInterval="0" personalView="1" maximized="1" windowWidth="1596" windowHeight="655" activeSheetId="1"/>
    <customWorkbookView name="fondo - Vista personalizada" guid="{B4597CA2-6894-4CDF-AE3D-58134BCE08FB}" mergeInterval="0" personalView="1" maximized="1" xWindow="1" yWindow="1" windowWidth="1276" windowHeight="794" activeSheetId="1"/>
    <customWorkbookView name="user - Vista personalizada" guid="{4AB7EBE9-5153-421C-9BE7-BA04F397BB75}" mergeInterval="0" personalView="1" maximized="1" windowWidth="1276" windowHeight="799" activeSheetId="1"/>
    <customWorkbookView name="ingrido - Vista personalizada" guid="{124D8739-140E-43A6-A196-196C1040A645}" mergeInterval="0" personalView="1" maximized="1" windowWidth="1356" windowHeight="543" activeSheetId="1"/>
    <customWorkbookView name="omairam - Vista personalizada" guid="{7165841C-8D13-4236-82C9-FEDA3871F571}" mergeInterval="0" personalView="1" maximized="1" xWindow="1" yWindow="1" windowWidth="1600" windowHeight="670" activeSheetId="1"/>
    <customWorkbookView name="CATALINAARIAS - Vista personalizada" guid="{FB244C91-ABC6-4B59-BA8A-F9C97ECE66ED}" mergeInterval="0" personalView="1" maximized="1" windowWidth="1020" windowHeight="596" activeSheetId="1"/>
    <customWorkbookView name="luzp - Vista personalizada" guid="{C961FF27-F410-49F0-883E-9554BDAD4118}" mergeInterval="0" personalView="1" maximized="1" windowWidth="1596" windowHeight="635" activeSheetId="1"/>
    <customWorkbookView name="ceciliac - Vista personalizada" guid="{F17381D4-D4EE-468A-8543-67F38D5DE3DF}" mergeInterval="0" personalView="1" maximized="1" windowWidth="1276" windowHeight="878" activeSheetId="1"/>
    <customWorkbookView name="l - Vista personalizada" guid="{A6BD511A-8BDD-49EA-AE18-A52B93AD0997}" mergeInterval="0" personalView="1" maximized="1" xWindow="1" yWindow="1" windowWidth="1276" windowHeight="804" activeSheetId="1"/>
    <customWorkbookView name="silvanom - Vista personalizada" guid="{1E4B4F89-E2B0-4380-9008-14958EDDF106}" mergeInterval="0" personalView="1" maximized="1" xWindow="1" yWindow="1" windowWidth="1280" windowHeight="582" activeSheetId="1"/>
    <customWorkbookView name="carmeng - Vista personalizada" guid="{538D726F-7161-4DCF-9DD5-1513BC83C7E5}" mergeInterval="0" personalView="1" maximized="1" xWindow="1" yWindow="1" windowWidth="1440" windowHeight="679" activeSheetId="1"/>
    <customWorkbookView name="JULIEG - Vista personalizada" guid="{827ABF70-D4D2-465E-B21D-680913EFEF32}" mergeInterval="0" personalView="1" maximized="1" xWindow="1" yWindow="1" windowWidth="1152" windowHeight="643" activeSheetId="1"/>
    <customWorkbookView name="JANETHFARFAN - Vista personalizada" guid="{BD6BA3AF-9F29-4D89-96C9-E682439C4EA1}" mergeInterval="0" personalView="1" maximized="1" xWindow="1" yWindow="1" windowWidth="1024" windowHeight="523" activeSheetId="1"/>
    <customWorkbookView name="yanethf - Vista personalizada" guid="{7C68E384-21BF-4863-BCB0-A14B212BE09B}" mergeInterval="0" personalView="1" maximized="1" windowWidth="1020" windowHeight="523" activeSheetId="1"/>
    <customWorkbookView name="FONDO DE PASIVO SOCIAL - Vista personalizada" guid="{C5787558-4554-4DC0-9D61-0139A77F001E}" mergeInterval="0" personalView="1" maximized="1" xWindow="1" yWindow="1" windowWidth="1152" windowHeight="639" activeSheetId="1"/>
    <customWorkbookView name="Elvisc - Vista personalizada" guid="{EC56DAAF-D14F-467C-BE3C-62357AEE1FE8}" mergeInterval="0" personalView="1" maximized="1" xWindow="1" yWindow="1" windowWidth="1024" windowHeight="547" activeSheetId="1"/>
    <customWorkbookView name="fps - Vista personalizada" guid="{7F9FE5E2-4887-4B54-995A-F31A8FA0C7B8}" mergeInterval="0" personalView="1" maximized="1" xWindow="1" yWindow="1" windowWidth="1440" windowHeight="679" activeSheetId="1"/>
    <customWorkbookView name="FONDO PASIVO FERROCARRILES - Vista personalizada" guid="{F0EE1A38-D715-415D-9E0E-5C367CFF63E3}" mergeInterval="0" personalView="1" maximized="1" xWindow="1" yWindow="1" windowWidth="1280" windowHeight="799" activeSheetId="1" showComments="commIndAndComment"/>
  </customWorkbookViews>
</workbook>
</file>

<file path=xl/calcChain.xml><?xml version="1.0" encoding="utf-8"?>
<calcChain xmlns="http://schemas.openxmlformats.org/spreadsheetml/2006/main">
  <c r="T24" i="1" l="1"/>
  <c r="S8" i="1" l="1"/>
  <c r="U8" i="1" s="1"/>
  <c r="S9" i="1"/>
  <c r="T9" i="1" s="1"/>
  <c r="S10" i="1"/>
  <c r="U10" i="1" s="1"/>
  <c r="S11" i="1"/>
  <c r="T11" i="1" s="1"/>
  <c r="S12" i="1"/>
  <c r="T12" i="1"/>
  <c r="U12" i="1"/>
  <c r="S13" i="1"/>
  <c r="T13" i="1"/>
  <c r="U13" i="1"/>
  <c r="U14" i="1"/>
  <c r="U15" i="1"/>
  <c r="T15" i="1"/>
  <c r="S16" i="1"/>
  <c r="T16" i="1"/>
  <c r="U16" i="1"/>
  <c r="S17" i="1"/>
  <c r="T17" i="1"/>
  <c r="U17" i="1"/>
  <c r="S18" i="1"/>
  <c r="U18" i="1" s="1"/>
  <c r="S19" i="1"/>
  <c r="U19" i="1" s="1"/>
  <c r="T19" i="1"/>
  <c r="S20" i="1"/>
  <c r="T20" i="1"/>
  <c r="U20" i="1"/>
  <c r="S21" i="1"/>
  <c r="T21" i="1" s="1"/>
  <c r="S22" i="1"/>
  <c r="U22" i="1" s="1"/>
  <c r="S23" i="1"/>
  <c r="U23" i="1" s="1"/>
  <c r="S24" i="1"/>
  <c r="S25" i="1"/>
  <c r="T25" i="1" s="1"/>
  <c r="S26" i="1"/>
  <c r="U26" i="1" s="1"/>
  <c r="S27" i="1"/>
  <c r="U27" i="1" s="1"/>
  <c r="S28" i="1"/>
  <c r="U28" i="1" s="1"/>
  <c r="T28" i="1"/>
  <c r="S29" i="1"/>
  <c r="T29" i="1" s="1"/>
  <c r="U29" i="1"/>
  <c r="S30" i="1"/>
  <c r="U30" i="1" s="1"/>
  <c r="S31" i="1"/>
  <c r="U31" i="1" s="1"/>
  <c r="S32" i="1"/>
  <c r="T32" i="1" s="1"/>
  <c r="U32" i="1"/>
  <c r="S33" i="1"/>
  <c r="T33" i="1" s="1"/>
  <c r="U33" i="1"/>
  <c r="S34" i="1"/>
  <c r="U34" i="1" s="1"/>
  <c r="Q35" i="1"/>
  <c r="S35" i="1" s="1"/>
  <c r="R35" i="1"/>
  <c r="Q36" i="1"/>
  <c r="S36" i="1" s="1"/>
  <c r="R36" i="1"/>
  <c r="S37" i="1"/>
  <c r="T37" i="1" s="1"/>
  <c r="U37" i="1"/>
  <c r="S38" i="1"/>
  <c r="U38" i="1" s="1"/>
  <c r="S39" i="1"/>
  <c r="U39" i="1" s="1"/>
  <c r="T39" i="1"/>
  <c r="S40" i="1"/>
  <c r="U40" i="1" s="1"/>
  <c r="T40" i="1"/>
  <c r="S41" i="1"/>
  <c r="T41" i="1" s="1"/>
  <c r="U41" i="1"/>
  <c r="S42" i="1"/>
  <c r="U42" i="1" s="1"/>
  <c r="S43" i="1"/>
  <c r="U43" i="1" s="1"/>
  <c r="S44" i="1"/>
  <c r="T44" i="1" s="1"/>
  <c r="U44" i="1" s="1"/>
  <c r="S45" i="1"/>
  <c r="T45" i="1" s="1"/>
  <c r="S46" i="1"/>
  <c r="U46" i="1" s="1"/>
  <c r="S47" i="1"/>
  <c r="U47" i="1" s="1"/>
  <c r="S48" i="1"/>
  <c r="T48" i="1"/>
  <c r="U48" i="1"/>
  <c r="W89" i="1"/>
  <c r="Q104" i="1"/>
  <c r="U45" i="1" l="1"/>
  <c r="T43" i="1"/>
  <c r="T31" i="1"/>
  <c r="T27" i="1"/>
  <c r="U24" i="1"/>
  <c r="U25" i="1"/>
  <c r="T23" i="1"/>
  <c r="U21" i="1"/>
  <c r="U9" i="1"/>
  <c r="T8" i="1"/>
  <c r="T47" i="1"/>
  <c r="T36" i="1"/>
  <c r="U36" i="1"/>
  <c r="T35" i="1"/>
  <c r="U35" i="1"/>
  <c r="T46" i="1"/>
  <c r="T42" i="1"/>
  <c r="T38" i="1"/>
  <c r="T34" i="1"/>
  <c r="T30" i="1"/>
  <c r="T26" i="1"/>
  <c r="T22" i="1"/>
  <c r="T18" i="1"/>
  <c r="T14" i="1"/>
  <c r="U11" i="1"/>
  <c r="T10" i="1"/>
</calcChain>
</file>

<file path=xl/sharedStrings.xml><?xml version="1.0" encoding="utf-8"?>
<sst xmlns="http://schemas.openxmlformats.org/spreadsheetml/2006/main" count="766" uniqueCount="331">
  <si>
    <t>PLAN ESTRATÉGICO</t>
  </si>
  <si>
    <t>DATOS DEL INDICADOR</t>
  </si>
  <si>
    <t>RANGOS DE CALIFICACIÓN</t>
  </si>
  <si>
    <t>RESULTADO Y ANALISIS</t>
  </si>
  <si>
    <t>Nº</t>
  </si>
  <si>
    <t>TIPO DE INDICADOR</t>
  </si>
  <si>
    <t>CÓDIGO</t>
  </si>
  <si>
    <t>NOMBRE DEL INDICADOR</t>
  </si>
  <si>
    <t>FORMULA DEL INDICADOR</t>
  </si>
  <si>
    <t>UNIDAD DE MEDIDA</t>
  </si>
  <si>
    <t>PERIODICIDAD</t>
  </si>
  <si>
    <t>META</t>
  </si>
  <si>
    <t>INSATISFACTORIO</t>
  </si>
  <si>
    <t>MINIMO</t>
  </si>
  <si>
    <t>ACEPTABLE</t>
  </si>
  <si>
    <t>SATISFACTORIO</t>
  </si>
  <si>
    <t>NUMERADOR</t>
  </si>
  <si>
    <t>DENOMINADOR</t>
  </si>
  <si>
    <t>RESULTADO</t>
  </si>
  <si>
    <t xml:space="preserve">% META (Resultado /meta *100) </t>
  </si>
  <si>
    <t xml:space="preserve">RANGO EN QUE SE UBICA EL RESULTADO </t>
  </si>
  <si>
    <t>ANALISIS DEL INDICADOR</t>
  </si>
  <si>
    <t xml:space="preserve">OBJETIVO ESTRATEGICO </t>
  </si>
  <si>
    <t xml:space="preserve"> ESTRATÉGIA</t>
  </si>
  <si>
    <t>PROCESO</t>
  </si>
  <si>
    <t>MATRIZ AGREGADA DE INDICADORES  ESTRATEGICOS</t>
  </si>
  <si>
    <t>PAGINA 1 DE 1</t>
  </si>
  <si>
    <t>CODIGO:  PEMYMOPSFO03</t>
  </si>
  <si>
    <t>&lt;50%</t>
  </si>
  <si>
    <t>&gt;=50% y  ; &lt;70</t>
  </si>
  <si>
    <t>&gt;=70%  y &lt;95%</t>
  </si>
  <si>
    <t>&gt;=95% y &lt;=100%</t>
  </si>
  <si>
    <t>SER MODELO DE GESTIÓN PÚBLICA EN EL SECTOR SOCIAL</t>
  </si>
  <si>
    <t>DIRECCIONAMIENTO ESTRATÉGICO</t>
  </si>
  <si>
    <t>EFICACIA</t>
  </si>
  <si>
    <t>Porcentual</t>
  </si>
  <si>
    <t>Semestral</t>
  </si>
  <si>
    <t>Diseñar, Desarrollar y Mantener el Sistema de Gestión de Calidad y MECI</t>
  </si>
  <si>
    <t>EDES03</t>
  </si>
  <si>
    <t>Anual</t>
  </si>
  <si>
    <t xml:space="preserve">FORTALECER LOS MECANISMOS DE COMUNICACIÓN ORGANIZACIONAL E INFORMATIVA PARA PROYECTAR LOS RESULTADOS DE LA GESTIÓN DE LA ENTIDAD </t>
  </si>
  <si>
    <t>Fortalecer el proceso de comunicación del Fondo Pasivo Social de FCN, a través de los componentes de comunicación organizacional e informativa para mejorar la interacción interna y externa de la Entidad  y favorecer el logro de sus objetivos institucionales.</t>
  </si>
  <si>
    <t>EFECTIVIDAD</t>
  </si>
  <si>
    <t>EDES01</t>
  </si>
  <si>
    <t>(No.de encuestas con calificación satisfactoria / No. total de  encuestas aplicadas)*100</t>
  </si>
  <si>
    <t>MANTENER UN SISTEMA DE INFORMACIÓN EN LÍNEA CONFIABLE PARA TODOS LOS USUARIOS DEL FPS. QUE PERMITA UNA  RETROALIMENTACIÓN CONSTANTE CON NUESTROS USUARIOS</t>
  </si>
  <si>
    <t>Diseñar e implementar encuestas de satisfacción por parte de los usuarios de nuestros servicios.</t>
  </si>
  <si>
    <t>ATENCIÓN AL USUARIO</t>
  </si>
  <si>
    <t>EAAU01</t>
  </si>
  <si>
    <t>trimestral</t>
  </si>
  <si>
    <t>95%</t>
  </si>
  <si>
    <t>Dar respuesta oportuna  a las solicitudes, quejas y reclamos  de nuestros usuarios.</t>
  </si>
  <si>
    <t>EAAU02</t>
  </si>
  <si>
    <t>100%</t>
  </si>
  <si>
    <t>GARANTIZAR Y OPTIMIZAR LA PRESTACIÓN DEL SERVICIO DE SALUD A TODOS LOS CLIENTES A TRAVÉS DE LA EFECTIVA ADMINISTRACIÓN DE LOS MISMOS</t>
  </si>
  <si>
    <t>Brindar a nuestros usuarios calidad, eficiencia y oportunidad en la prestación de los Servicios de Salud</t>
  </si>
  <si>
    <t>GESTIÓN DE SERVICIOS DE SALUD</t>
  </si>
  <si>
    <t>EFICIENCIA</t>
  </si>
  <si>
    <t>EGSS01</t>
  </si>
  <si>
    <t>Porcentaje</t>
  </si>
  <si>
    <t>GARANTIZAR DE FORMA OPORTUNA EL RECONOCIMIENTO Y PAGO DE PRESTACIONES ECONÓMICAS DE ACUERDO CON EL MARCO LEGAL</t>
  </si>
  <si>
    <t>Brindar a nuestros usuarios servicios con eficiencia, eficacia y oportunidad para el reconocimiento de prestaciones sociales</t>
  </si>
  <si>
    <t>GESTIÓN DE PRESTACIONES ECONÓMICAS</t>
  </si>
  <si>
    <t>EGPE01</t>
  </si>
  <si>
    <t>Generar las nóminas de Pensionados aplicando el 100% de las novedades con oportunidad, eficiencia y eficacia</t>
  </si>
  <si>
    <t>EGPE02</t>
  </si>
  <si>
    <t>FORTALECER LA  ADMINISTRACIÓN DE LOS BIENES DE LA ENTIDAD Y LA ÓPTIMA GESTIÓN DE LOS RECURSOS</t>
  </si>
  <si>
    <t>5.3</t>
  </si>
  <si>
    <t>Administrar adecuadamente los Bienes Muebles e Inmuebles recibidos en transferencia de los extintos FCN</t>
  </si>
  <si>
    <t>GESTIÓN DE BIENES TRANSFERIDOS</t>
  </si>
  <si>
    <t xml:space="preserve">EFICACIA
</t>
  </si>
  <si>
    <t>EGBT01</t>
  </si>
  <si>
    <t>COMERCIALIZACION DE BIENES  TRANSFERIDOS</t>
  </si>
  <si>
    <t>porcentual</t>
  </si>
  <si>
    <t>anual</t>
  </si>
  <si>
    <t>Diseñar, Desarrollar y Mantener los planes de gestión humana, en procura de fortalecer la administración del talento humano del FPS</t>
  </si>
  <si>
    <t>GESTIÓN DE SERVICIOS ADMINISTRATIVOS</t>
  </si>
  <si>
    <t>EGSA01</t>
  </si>
  <si>
    <t>ATENCIÓN A SOLICITUDES DE MEJORAMIENTO DE AMBIENTE DE TRABAJO</t>
  </si>
  <si>
    <t>(Número de mantenimientos ejecutados  / Número de mantenimientos programados)*100</t>
  </si>
  <si>
    <t>FORTALECIMIENTO A LA ADECUADA ADMINISTRACIÓN DE LOS BIENES DE LA ENTIDAD Y LA OPTIMA GESTION DE LOS RECURSOS</t>
  </si>
  <si>
    <t xml:space="preserve">Diseñar e implementar planes de mantenimiento preventivo y correctivo a los bienes de la Entidad </t>
  </si>
  <si>
    <t>EGSA02</t>
  </si>
  <si>
    <t>MANTENIMIENTO PREVENTIVO</t>
  </si>
  <si>
    <t>(Número de  mantenimientos  del plan  de mantenimiento ejecutados/ Nro. de mantenimientos programados en el plan de mantenimiento)*100</t>
  </si>
  <si>
    <t>FORTALECIMIENTO A LA ADECUADA ADMINISTRACION DE LOS BIENES DE LA ENTIDAD Y LA OPTIMA GESTION DE LOS RECURSOS</t>
  </si>
  <si>
    <t>Adelantar tareas de soporte para el desarrollo de las funciones de la Entidad y para la protección de sus bienes</t>
  </si>
  <si>
    <t>Optimizar los recursos presupuestales, para satisfacer oportunamente las necesidades de funcionamiento.</t>
  </si>
  <si>
    <t>GESTION DE COMPRAS Y CONTRATACION</t>
  </si>
  <si>
    <t>Desarrollar  el proceso de contratación garantizando el cumplimiento de las fases respectivas y la satisfacción de  las necesidades de la Entidad.</t>
  </si>
  <si>
    <t>EGCC02</t>
  </si>
  <si>
    <t>semestral</t>
  </si>
  <si>
    <t xml:space="preserve"> Fortalecer el proceso de comunicación del Fondo Pasivo Social de FCN,  a través de los componentes de comunicación organizacional e informativa para mejorar la interacción interna y externa de la Entidad y favorecer el logro de sus objetivos institucionales</t>
  </si>
  <si>
    <t>GESTIÓN DE COMPRAS Y CONTRATACIÓN</t>
  </si>
  <si>
    <t>EGCC03</t>
  </si>
  <si>
    <t>TRANSPARENCIA  EN LA CONTRATACION</t>
  </si>
  <si>
    <t>Número total de actuaciones de los procesos de contratación publicadas en la Web * 100 / Número de actuaciones de los procesos de contratación que requieren publicación a través de la Web</t>
  </si>
  <si>
    <t>EGSA03</t>
  </si>
  <si>
    <t xml:space="preserve">    PROTECCION DE BIENES MUEBLES</t>
  </si>
  <si>
    <t>(Nro de bienes muebles asegurados/Total de bienes muebles)*100</t>
  </si>
  <si>
    <t>GESTIÓN DE TALENTO HUMANO</t>
  </si>
  <si>
    <t>EGTH 01</t>
  </si>
  <si>
    <t>CUMPLIMIENTO PLAN DE CAPACITACIÓN</t>
  </si>
  <si>
    <t>EGTH 02</t>
  </si>
  <si>
    <t>PLANEACIÓN, EJECUCIÓN Y EVALUACIÓN DEL PLAN DE BIENESTAR SOCIAL</t>
  </si>
  <si>
    <t>(No. de planes  e informes de bienestar social realizados / No de planes  e informes  de bienestar social programados ) *100</t>
  </si>
  <si>
    <t>Brindar a nuestros funcionarios un ambiente de trabajo seguro y los medios necesarios para proteger y conservar la salud.</t>
  </si>
  <si>
    <t>EGTH 03</t>
  </si>
  <si>
    <t>PLANEACIÓN, EJECUCIÓN Y EVALUACIÓN DEL PLAN DE SALUD OCUPACIONAL</t>
  </si>
  <si>
    <t xml:space="preserve"> No. de planes e informes de salud ocupacional realizados / No. de Planes  e informes de salud ocupacional programados)*100</t>
  </si>
  <si>
    <t>5.1</t>
  </si>
  <si>
    <t>Fortalecer la reorganización financiera.</t>
  </si>
  <si>
    <t>GESTIÓN DE RECURSOS FINANCIEROS</t>
  </si>
  <si>
    <t>EGRF01</t>
  </si>
  <si>
    <t>EGRF02</t>
  </si>
  <si>
    <t>5.2</t>
  </si>
  <si>
    <t>Optimizar los recursos presupuestales, para satisfacer oportunamente las necesidades de funcionamiento</t>
  </si>
  <si>
    <t>EGRF03</t>
  </si>
  <si>
    <t>EGRF04</t>
  </si>
  <si>
    <t>Ejercitar o impugnar las acciones judiciales y administrativas necesarias para la defensa y protección de los intereses de la nación y del Fondo mismo</t>
  </si>
  <si>
    <t>GESTIÓN DE COBRO</t>
  </si>
  <si>
    <t>EGCB01</t>
  </si>
  <si>
    <t>EGCB02</t>
  </si>
  <si>
    <t>ASISTENCIA JURÍDICA</t>
  </si>
  <si>
    <t>Referencia</t>
  </si>
  <si>
    <t>MANTENER UN SISTEMA DE INFORMACIÓN EN LÍNEA CONFIABLE PARA TODOS LOS USUARIOS DEL FPS. QUE PERMITA UNA RETROALIMENTACIÓN CONSTANTE CON NUESTROS USUARIOS</t>
  </si>
  <si>
    <t>4.3</t>
  </si>
  <si>
    <t>Fortalecer el Sistema de Gestión Documental</t>
  </si>
  <si>
    <t>GESTIÓN DOCUMENTAL</t>
  </si>
  <si>
    <t>EFICIACIA</t>
  </si>
  <si>
    <t>EGDO01</t>
  </si>
  <si>
    <t>(No. de procesos   que aplican correctamente las  disposiciones Administración de archivos de gestión / no, de procesos del  Fondo)*100</t>
  </si>
  <si>
    <t>EGDO02</t>
  </si>
  <si>
    <t>EGDO03</t>
  </si>
  <si>
    <t>PORCENTAJE ARCHIVO DIGITALIZADO</t>
  </si>
  <si>
    <t>4.2</t>
  </si>
  <si>
    <t xml:space="preserve">Actualizar y sostener la plataforma tecnológica y los sistemas de información conforme a los requerimientos de la entidad   </t>
  </si>
  <si>
    <t>GESTIÓN DE TIC´s</t>
  </si>
  <si>
    <t>EGTS02</t>
  </si>
  <si>
    <t>Número de solicitudes de servicios de soporte técnico atendidas * 100 / Número de solicitudes de soporte técnico recibidas</t>
  </si>
  <si>
    <t>MEDICIÓN Y MEJORA</t>
  </si>
  <si>
    <t>EMYM01</t>
  </si>
  <si>
    <t>NIVEL DE CUMPLIMIENTO DEL PLAN DE MANEJO DE RIESGOS</t>
  </si>
  <si>
    <t>(Sumatoria del  % de avance en la ejecución de acciones preventivas/No. De acciones preventivas programadas)*100</t>
  </si>
  <si>
    <t>EMYM02</t>
  </si>
  <si>
    <t>NIVEL DE EXPOSICIÓN AL RIESGO</t>
  </si>
  <si>
    <t>(∑ de los  niveles del Riesgo / el No total de Riesgos) *100</t>
  </si>
  <si>
    <t>EMYM03</t>
  </si>
  <si>
    <t>NIVEL DE EFECTIVIDAD DE ACCIONES CORRECTIVAS  IMPLEMENTADAS</t>
  </si>
  <si>
    <t>(Nº. de No conformidades y observaciones del SIGC  cerradas  / No.Total de NO conformidades y observaciones del SIGC ) *100</t>
  </si>
  <si>
    <t>EMYM04</t>
  </si>
  <si>
    <t xml:space="preserve">CUMPLIMIENTO AL CIERRE DE NO CONFORMIDADES </t>
  </si>
  <si>
    <t xml:space="preserve">(No. de hallazgos (No conformidades) cerrados / No. total de hallazgos definidos en el plan de mejoramiento Institucional)*100 </t>
  </si>
  <si>
    <t>EMYM05</t>
  </si>
  <si>
    <t>DESEMPEÑO DEL SISTEMA INTEGRAL DE GESTIÓN</t>
  </si>
  <si>
    <t>(Promedio de los resultados  de los indicadores  estratégicos  /  100)*100</t>
  </si>
  <si>
    <t>porcentaje</t>
  </si>
  <si>
    <t>Fortalecimiento de estrategias y mecanismos desarrollados con el fin de una mejora continua en la  gestión institucional</t>
  </si>
  <si>
    <t>SEGUIMIENTO Y EVALUACIÓN INDEPENDIENTE</t>
  </si>
  <si>
    <t xml:space="preserve">CUMPLIMIENTO PROCESO  DE COMPENSACION  </t>
  </si>
  <si>
    <t xml:space="preserve">CUMPLIMIENTO PROGRAMA DE AUDITORIAS MEDICAS </t>
  </si>
  <si>
    <t>(Nº de auditorias médicas realizadas / No. de auditorias médicas programadas )*100</t>
  </si>
  <si>
    <t>ESEI01</t>
  </si>
  <si>
    <t>NIVEL DE RAZONABILIDAD DE ACTIVOS</t>
  </si>
  <si>
    <t>NIVEL DE RAZONABILIDAD DE  PASIVOS</t>
  </si>
  <si>
    <t>EJECUCION  PRESUPUESTAL DE GASTOS DE FUNCIONAMIENTO</t>
  </si>
  <si>
    <t>(Valor  total de compromisos / Aforo Vigente)*100</t>
  </si>
  <si>
    <t>EJECUCION  PRESUPUESTO DE INGRESOS</t>
  </si>
  <si>
    <t>(Valor  total del recaudo efectivos / Aforo Vigente)*100</t>
  </si>
  <si>
    <t>GESTIÓN COTIZACIONES RECUADADAS</t>
  </si>
  <si>
    <t>(Valor total del recaudo  ejecutado durante el periodo / Valor total recaudo de cotizaciones  para el periodo )*100</t>
  </si>
  <si>
    <t xml:space="preserve">FORTALECER  LA ADECUADA ADMINISTRACION DE LOS BIENES DE LA ENTIDAD  Y LA OPTIMA GESTION DE LOS RECURSOS </t>
  </si>
  <si>
    <t xml:space="preserve"> No. de capacitacionesdel plan   gestionadas en el periodo  / No. de eventos de capacitación programados para  el periodo*100</t>
  </si>
  <si>
    <t>Número de bienes comercializados/número de bienes a comercializar)</t>
  </si>
  <si>
    <t>(Total  de activos sin salvedades  en el informe de la CGR /valor de ACTIVOS del balance de la vigencia auditada)*100</t>
  </si>
  <si>
    <t>(Cuantía tatal de pasivos sion salvedades  /valor de PASIVOS del balance de la vigencia auditada)*100</t>
  </si>
  <si>
    <t>(No. de contratos liquidados bilateral  o  unilateralmente/Total de contratos celebrados)*100</t>
  </si>
  <si>
    <t>EGSS02</t>
  </si>
  <si>
    <t>(No. de  declaraciones de giro y compensación procesos de Giro y Compensación  presentados / No. de  procesos de Giro y compensación  establecidos)*100</t>
  </si>
  <si>
    <t>EFICIENCIA EN EL REPORTE DE INFORMES INSTITUCIONALES</t>
  </si>
  <si>
    <t>(No de informes presentados oportunamente / No de informes presentados   a entes de control  *100</t>
  </si>
  <si>
    <t>DIVULGACIÓN AUDIENCIA PÚBLICA DE RENDICIÓN DE CUENTAS</t>
  </si>
  <si>
    <t>EDES04</t>
  </si>
  <si>
    <t>GESTION DE COBRO PERSUASIVO</t>
  </si>
  <si>
    <t>6.1</t>
  </si>
  <si>
    <t>VERSION 3.0</t>
  </si>
  <si>
    <t>FECHA DE ACTUALIZACIÓN:  24 DE JUNIO DE 2010</t>
  </si>
  <si>
    <t>SISTEMA INTEGRAL DE GESTIÓN ( MECI - CALIDAD)</t>
  </si>
  <si>
    <t>SUMINISTRO DE SOPORTE TÉCNICO</t>
  </si>
  <si>
    <t>EFICIENCIA EN EL TRÁMITE DE PRESTACIONES ECONÓMICAS  - FERROCARRILES</t>
  </si>
  <si>
    <t>(No de prestaciones económicas reconocidas en términos de oportunidad / No. total de solicitudes de prestaciones económicas recibidas)*100.</t>
  </si>
  <si>
    <t>APLICACIÓN DE NOVEDADES DE NÓMINA - FERROCARRILES</t>
  </si>
  <si>
    <t>(Nº total de novedades aplicadas en la nómina / No. de solicitudes de novedades de nómina presentadas) *100.</t>
  </si>
  <si>
    <t xml:space="preserve">SEGUIMIENTO ACCIONES JUDICIALES </t>
  </si>
  <si>
    <t>(No. de procesos con seguimiento de interventoria  / Nro total de procesos  judiciales asignados a abogados externos)*100</t>
  </si>
  <si>
    <t>OPORTUNIDAD EN LA GESTIÓN DE COBRO COACTIVO</t>
  </si>
  <si>
    <t>(No. de procesos gestionados en términos de oportunidad / No. total de procesos activos de cobro coactivo)*100</t>
  </si>
  <si>
    <t>EAJU02</t>
  </si>
  <si>
    <t>LIQUIDACIÓN DE CONTRATOS</t>
  </si>
  <si>
    <t>PORCENTAJE DE CUMPLIMIENTO DEL PLAN ESTRATÉGICO</t>
  </si>
  <si>
    <t>INDICE DE PERCEPCIÓN DE AUDIENCIA PÚBLICA DE RENDICIÓN DE CUENTAS</t>
  </si>
  <si>
    <t>EDES02</t>
  </si>
  <si>
    <t>(No de informes  públicados en la página WEB / No. de audiencias públicas realizadas)*100</t>
  </si>
  <si>
    <t>REVISIÓN DEL SISTEMA INTEGRAL DE GESTIÓN</t>
  </si>
  <si>
    <t>Garantizar el seguimiento a los planes institucionales para el mejoramiento continuo de la entidad</t>
  </si>
  <si>
    <t>(Sumatoria del  % de avance de las metas del plan estratégico / Nro  de metas  establecidas en el plan)*100</t>
  </si>
  <si>
    <t>(Nro de Revisiones por la Dirección realizadas/ Nro. de revisiones por la Dirección programadas para el periodo)*100</t>
  </si>
  <si>
    <t>2897/33</t>
  </si>
  <si>
    <t>MODIFICACIONES AL PLAN DE COMPRAS</t>
  </si>
  <si>
    <t>No. de modificaciones al plan de compras  realizadas en el periodo</t>
  </si>
  <si>
    <t>No. de modificaciones</t>
  </si>
  <si>
    <t>máximo 8 modificaciones</t>
  </si>
  <si>
    <t>&lt;=4</t>
  </si>
  <si>
    <t>&gt;=5 y &lt;=  7</t>
  </si>
  <si>
    <t>8 &gt;=  y  &lt;=10</t>
  </si>
  <si>
    <t>&gt;=11</t>
  </si>
  <si>
    <t>REPORTE INDICADORES ESTRATEGICOS SEGUNDO SEMESTRE 2011</t>
  </si>
  <si>
    <t>Durante la vigencia de 2011, se evidencio que la entidad a pesar de haber enviado la totalidad de los informes según consta en la matriz primaria y secundaria, no cumplio con los tiempos estipulados en ella de 12 informes  5 del Proceso de Contabilidad, 3 Coordinacion de Presupuesto  y 2 de Bienes Transferidos.</t>
  </si>
  <si>
    <t xml:space="preserve">SE DEJA CLARIDAD QUE LOS PROCESOS CON SEGUIMIENTO DE INTERVENTORIA CORRESPONDEN AL SEGUNDO SEMESTRE DE 2011 Y RESPECTO A LOS APODERADOS EXTERNOS QUE ATIENDEN LA DEFENSA JUDICIAL DE LOS PROCESOS INSTAURADOS POR EXTRABAJADORES O BENEFICIARIOS DE  FERROCARRILES NACIONALES DE COLOMBIA </t>
  </si>
  <si>
    <t>Durante el periodo objeto de reporte se evidenció que fueron adelantadas oportunamente las acciones para el avance en los procesos de cobro coactivo.</t>
  </si>
  <si>
    <t xml:space="preserve">                                                                                                                                                                                                                                      </t>
  </si>
  <si>
    <t>Durante el segundo semestre se desarrollaron 38 capacitaciones de las 39 que estaban programadas. Quedó pendiente la ejecución de la capacitación relacionada con Gestión Documental; sin embargo se actualizaron los requerimientos y necesidades con participación del proceso que manifestó la necesidad y en el mes de Septiembre se solicitaron nuevamente ofertas para adelantar el proceso de contratación directa, se recibieron ofertas del Archivo General de la Nación y de SOFTWARE Y DOCUMENTACIÓN INTEGRADOS; sin embargo se decidió dejar la capacitación para el próximo año, ya que en la presente vigencia se dificulta su ejecución por la falta de tiempo.</t>
  </si>
  <si>
    <t xml:space="preserve">1) Se elaboraron los dos informes  programados para el segundo semestre correspondientes al grado de avance del  Plan de Bienestar  Social durante el  II y III  trimestre, los cuales fueron analizados en Comité Institucional de Desarrollo Administrativo. 
2)  Se presentó propuesta del Plan Bienestar 2012, el cual será ajustado de acuerdo con el diagnóstico de  necesidades que se consolide como resultado de las Encuestas aplicadas.
</t>
  </si>
  <si>
    <t>Se dio cumplimiento a los dos productos programados para el  II semestre: 1) Informe de avance del Plan correspondiente al II y III trimestre de 2011, 2) Informe Final del plan correspondiente al IV trimestre. Estos informes fueron presentados para conocimiento de los integrantes del Comité Institucional de Desarrollo Administrativo.</t>
  </si>
  <si>
    <t>Durante el II semestre de 2011 se realizaron 1548 visitas de auditoria a los diferentes puntos de atención de servicios de salud de 1556 programadas, para un cumplimiento del 99%</t>
  </si>
  <si>
    <t>Se Programaron 15 Transferencias Documentales para el segundo semestre de 2011 y se cumpleron  13 a satisfación. No se cumplio la trasferencia del Grupo Interno de Trabajo de Contabilidad programada para el 21 de octubre de 2011 y la de la subdirección de Prestaciones Sociales</t>
  </si>
  <si>
    <t>Se recibieron 56 solicitudes internas y externas para fotocopiar documentos que reposan en el Archivo de la Liquidación de los Ferrocarriles Nacionales y todas las 56 fueron atendidas de manera oportuna entregando 1670  fotocopias de documentos relacionados con 88 usuarios (pensionados) según se evidencia en la carpeta GUD-5703 "Solicitudes y respuestas Archivo Liquidación" de 2011</t>
  </si>
  <si>
    <t>Durante el semestre se aplicaron 585 encuestas todas ellas con calificación de satisfactoria</t>
  </si>
  <si>
    <t>En el segundo semestre del 2011 se presentaron 919 quejas, de las cuales se resolvieron antes de los 15 dias habiles 679, las quejas restantes se les dio inicial antes de los 15 dias habiles, mas sin embargo por sus caracteristicas requieren una gestion o tramite mas dispendioso y largo, aspecto que demora la solucion definitiva</t>
  </si>
  <si>
    <t>OPORTUNIDAD EN LA TRANSFERENCIA PRIMARIA DE DOCUMENTOS</t>
  </si>
  <si>
    <t>No. de transferencias primarias realizadas oportunamente / No. de transferencias primarias programadas para el periodo  * 100</t>
  </si>
  <si>
    <t>SEGUIMIENTO A LA ADMINISTRACIÓN DE ARCHIVOS DE GESTIÓN</t>
  </si>
  <si>
    <t>Número de unidades documentales digitalizadas / Número de unidades documentales programadas para el periodo*100</t>
  </si>
  <si>
    <t>ÍNDICE DE SATISFACCIÓN DEL  USUARIO ATENCIÓN PRESENCIAL</t>
  </si>
  <si>
    <t>70%</t>
  </si>
  <si>
    <t>(Número de  encuestas aplicadas con calificación satisfactorio / Nro. Total de encuestas aplicadas a los usuarios) * 100</t>
  </si>
  <si>
    <t>Se pubico el informe de Gestión vigencia 2010, en la página de internet de la entidad, en el link / la entidad / informes</t>
  </si>
  <si>
    <t>Se reunieron los insumos para realizar las revisiones  por la dirección los cuales fueron consoliodados en el Informe Ejecutivo de Revisión por la Dirección del II semestre 2010 y  I semestre de 2011, evidencia que se puede cotejar en la carpeta 120.539 " Revisión por la Dirección". La reunión por la Revisión por la Dirección se realizó 29 de septiembre de 2011, Acta No 13 . Asi mismo en esta reunión se realizó la Revisión por la Dirección I semestre.</t>
  </si>
  <si>
    <t>OPORTUNIDAD EN LA ATENCIÓN  DE PETICIONES QUEJAS  Y RECLAMOS</t>
  </si>
  <si>
    <t xml:space="preserve">(Sumatoria del tiempo de atención de peticiones, quejas y reclamos  / Número total de peticiones, quejas y reclamos  radicados  en el periodo) * 100 </t>
  </si>
  <si>
    <t>Dias</t>
  </si>
  <si>
    <t>EAAU03</t>
  </si>
  <si>
    <t>INDICE DE SATISFACCIÓN DEL USUARIO POST - TRAMITE</t>
  </si>
  <si>
    <t>Número de encuestas aplicadas con calificación satisfactoria / Nro total de encuestas aplicadas a los usuarios * 100</t>
  </si>
  <si>
    <t>&gt;=50% y  ; &lt;71</t>
  </si>
  <si>
    <t>EAAU04</t>
  </si>
  <si>
    <t>Número de solicitudes atendidas en términos de oportunidad  / Número de solicitudes radicadas durante el periodo evaluado  * 100</t>
  </si>
  <si>
    <t>&gt;=50% y  ; &lt;72</t>
  </si>
  <si>
    <t>OPORTUNIDAD EN LA ATENCIÓN DE TRAMITES</t>
  </si>
  <si>
    <t>Durante el II semestre de 2011,  se realizaron 17 procesos de compensación, de los cuales se presentaron 17 declaraciones de giro y compensación para un cumplimiento de 100%.</t>
  </si>
  <si>
    <t>n octubre  12 de 2011, mediante memorando  GAD 20112300073643, se solicito a la oficina juridica concepto de viabilidad para comercializar 13 bienes inmuebles  y con memorando OAJ 20111300074443 de octubre 14 de 2011 se devolvio la documentación por parte de la oficina jurídica asbteniendose  de emitir concepto de viabilidad y solicitando que se llevara dicho tema al comite de contratación. En octubre 31 de 2011  se expidio el Decreto numero 4054, reglamentario del articulo 238 de la ley 1450 de 2011, donde se ordena hacer entrega de los bienes inmuebles al colector de activos Central de Inversiones S.A - CISA.</t>
  </si>
  <si>
    <t>El cumplimiento de Plan estratégico para el año 2011 fue del 100%, cumpliendo a cabalidad todas las metas propuetas en el año.</t>
  </si>
  <si>
    <t>En el segundo semestre de 2011 se aseguraron 1531 items  con la compañía  la Previsora Seguros de la siguiente manera: tres (3) pólizas No. 1007035, 1030420, 1007036, 1006896, Seguro Automóviles Póliza Individual- Garantía póliza de  seguros de automóviles “Tipo de póliza Colectiva” No. 101000117- Póliza de Sustracción Póliza de datos No. 1003140 (107 intensa   Comunicación, 386 ítems Equipo Computación, 68 ítems  equipos maquinaria, 1 ítem de cable utp), póliza de rotura de maquinaria paliza de datos No. 1002247 (68 ítems), Póliza No. 1003611 Seguros Incendio Póliza de Datos Tradicionales (898 ítems de muebles enseres)</t>
  </si>
  <si>
    <t>En el segundo semestre de 2011 se realizaron 136 mantenimiento de : 3 fotocopiadoras y a los equipo de computo como son los computadores, escáneres, impresoras y servidores en cumplimiento al contrato 059 de 2011 suscrito con CNA Sistemas &amp; Soluciones SAS.</t>
  </si>
  <si>
    <t>En el segundo semestre de 2011 se realizaron 318 actuaciones por concepto de: cartas de adjudicación, contratos de adjudicación, verificación de requisitos, actas de habilitantes, actas de apertura, pliegos de condiciones, verificaciones de requisitos técnicos y económicos, entre otros, en  los procesos de contratación de la entidad, las cuales fueron publicadas en la WEB que corresponden a las selecciones abreviadas.  Dichas actuaciones pueden ser verificadas en la página Web de la entidad, link contratación y anexos</t>
  </si>
  <si>
    <t>En el segundo semestre de 2011 se realizaron  8  traslados al plan de compras uno (1) con memorando GTH 2012100057843 de agosto 16 de 2011, resolución 2398 septiembre 02/11, acuerdo junta  Directiva 006 de 2011 de septiembre de 2011, resolución 2576 de septiembre 26 de 2011, resolución 2686 de octubre de2011, resolución 3122  de 2011, resolución 3185 de noviembre 23 de 2011, resolución 3266 de noviembre 30 de 2011</t>
  </si>
  <si>
    <t>El FONDO DE PASIVO SOCIAL DE FERROCARRILES NACIONALES DE COLOMBIA y a su vez la Oficina Asesora de Juridica informa que la Contrataciòn  de 2011 no se ha liquidado, pues de conformidad con el art 11 de la Ley 1150 de 2007, nos encontramos en tèrmino legal  para efectuar la liquidaciòn de los mismos. Ademàs la mayoria de los contratos se encuentra en  tèrmino de ejecuciòn.</t>
  </si>
  <si>
    <t>Para determinar el indice de percepción de la Audiencia Pública de Rendición de Cuentas, se aplicaron un total de 39 encuestas de las cuales 37 fueron calificadas como satisfactorias. El índice de cumplimiento del indicador fue del 96%.</t>
  </si>
  <si>
    <t>En el segundo semestre se realizaron 1.355 mantenimientos de:   levantamientos de cuentas personales, mantenimientos  red eléctrica, cambios de tubos fluorescentes, cambios de balastros,  mantenimiento y limpieza  de lámparas, seguimientos a la fibra óptica que proporciona del servicio  de la comunicación,  instalación de canaleta,  extender   cable , instalación de tomas,  mantenimiento y seguimiento del funcionamiento de la planta eléctrica, arreglo de sillas,  limpieza de canales, mantenimiento de puestos de trabajo, corte e instalación de vidrios, arreglo de greca,  mantenimiento  a los baños, cambio de chapas, mantenimiento de líneas eléctricas.</t>
  </si>
  <si>
    <t>Durante el segundo  semestre del 2011 se recibieron 1663 solicitudes por todo concepto los cuales de atendieron en su totalidad dentro de los términos de ley</t>
  </si>
  <si>
    <t>Durante el segundo  semestre del 2011 se recibieron 13,132 novedades de nómina así; 12,919 de Ferrocarriles, 209 de San Juan De Dios y 3 de Prosocial, las cuales se aplicaron en su totalidad</t>
  </si>
  <si>
    <t>Porcetanhje correpondinet al total de las cotizaciones recaudads a la entidad en el segundo trimestre de 2011 , el 2% pendiente corresponde a recaudos ingresados en un mes compensados en el siguiente mes de recaudo.</t>
  </si>
  <si>
    <t>PORCENTAJE DE CARTERA VENCIDA</t>
  </si>
  <si>
    <t>Valor de la cartera vencida  / Valor total de la cartera de la entidad *100</t>
  </si>
  <si>
    <t>Realizar el cobro oportuno de los derechos económicos a favor de la entidad</t>
  </si>
  <si>
    <t>Número de deudores morosos con trámite de cobro persuasivo  / Número total de deudores morosos de la entidad *100</t>
  </si>
  <si>
    <t>Número de deudores morosos (conformada por (inmuebles 4,  cuotas partes 6 y deudores al SGSSS 16) / Valor total de la cartera de la entidad  conformada por (inmuebles 4, cuotas partes 42 y deudores al SGSSS 735), con trámite de cobro persuasivo   / Número total de deudores morosos de la entidad.</t>
  </si>
  <si>
    <t>Valor de la cartera vencida conformada por (inmuebles $ 1,053.069,  cuotas partes 3.656.785.645 y deudores al SGSSS $3.420.016.752) / Valor total de la cartera de la entidad  conformada por (inmuebles $ 18,445,573 cuotas partes 5.239.752.797 y deudores al SGSSS $3.434.760.252)</t>
  </si>
  <si>
    <t>El Valor  total del recaudo efectivos  frente Aforo Vigente fue de $20.065.324.542 ingreso que no se genero  porque esta directamente relacionado con la población de Salud a atender por parte del Fondo</t>
  </si>
  <si>
    <t xml:space="preserve">El valor  total de compromisos  frente al  Aforo Vigente  fue de  $25.357.221.140  suma que no se requirio  por que algunas pagos son dinamicos de acuerdo a la poblacion de salud del Fondo </t>
  </si>
  <si>
    <t>N/A</t>
  </si>
  <si>
    <t>No aplica para el periodo evaluado aun no se cuenta con la metodología y la información del usuario para medir el indice de satisfacción post - trámite</t>
  </si>
  <si>
    <t>NO  reportado</t>
  </si>
  <si>
    <t>No fue reportado el indicador por parte de los funcionarios del proceso</t>
  </si>
  <si>
    <t>El porcentaje de cumplimiento del plan de manejo de riesgos se ubicó en el 45%</t>
  </si>
  <si>
    <t>No aplica para el periodo evaluado</t>
  </si>
  <si>
    <t>NO reportado</t>
  </si>
  <si>
    <t xml:space="preserve">El resultado del indicador  ubica el nivel del Riesgo institucional en 22 puntos lo que corresponde a una zona de riesgo moderado </t>
  </si>
  <si>
    <t>indicasdor pendiente julian</t>
  </si>
  <si>
    <t>68 INDICADORES</t>
  </si>
  <si>
    <t>El aplicativo ORFEO no contempla en el momento las estadisticas de tramites terminados</t>
  </si>
  <si>
    <t xml:space="preserve">RESULTADO Y ANÁLISIS  PARA LA VIGENCIA </t>
  </si>
  <si>
    <t xml:space="preserve">RESULTADO DEL INDICADOR PARA LA VIGENCIA </t>
  </si>
  <si>
    <t xml:space="preserve">ANALISIS DEL INDICADOR PARA LA VIGENCIA </t>
  </si>
  <si>
    <t>AUDITOR</t>
  </si>
  <si>
    <t>ESPERANZA GONZÁLEZ</t>
  </si>
  <si>
    <t>LISCETH RODRÍGUEZ</t>
  </si>
  <si>
    <t>LINA MORALES</t>
  </si>
  <si>
    <t>INGRID OVALLE</t>
  </si>
  <si>
    <t>Después de realizado el seguimiento se evidencio el análisis  de la encuesta aplicada a la audiencia pública evidencia que se puede cotejar en la carpeta 120.87.02rendición de cuentas 2011 folios 31-36 y 37 encuestas que fueron calificadas satisfactoriamente evidencias que se puede verificar en las carpetas  120.87.02 rendición de cuentas 1y2 folios 178 al 200 y 1 al 16</t>
  </si>
  <si>
    <t xml:space="preserve">Se evidencio la respectiva publicación del informe de gestión vigencia 2010, en la página de la intranet de la entidad en el link la entidad/informes </t>
  </si>
  <si>
    <t xml:space="preserve">Durante el año 2011  reunieron los insumos para revisión por la dirección II semestre 2010  ya que por cambio de dirección no se había podido realizar  y I semestre 2011 acta No 13 de fecha 29 de septiembre, evidencia que se pudo verificar en la carpeta 120-53-09 revisión por la dirección y en el link revisión por la dirección, </t>
  </si>
  <si>
    <t xml:space="preserve">Revisada la información  del cumplimiento del plan estratégico para el año 2011  se pudo  verificar que el cumplimiento del plan estratégico vigencia 2011 es del 100% evidencia que se encuentra la pagina wed  de la entidad link entidad/planes y programas.
</t>
  </si>
  <si>
    <t xml:space="preserve">Verificada la información suministrada por la funcionaria Aida Salazar se evidencio que  el porcentaje del cumplimiento del plan de manejo del riesgo se ubico en un 60% resultado obtenido de la Sumatoria del  % de avance en la ejecución de acciones preventivas/No De acciones preventivas programadas)*100. Comprobándose  que el  análisis del indicador está mal proyectado  </t>
  </si>
  <si>
    <t>Realizado y verificado el indicador se evidencio que el resultado del indicador   ubica el nivel del Riesgo institucional en 22 puntos lo que corresponde a una zona de riesgo moderado resultado que se obtiene  de la sumatoria del nivel de exposición del riesgo /riesgo por 100 Matriz Riesgos II semestre 2011.</t>
  </si>
  <si>
    <t>NO APLICA PARA EL PERIODO EVALUADO</t>
  </si>
  <si>
    <t>El desempeño del sistema integral de gestión se ubico en el 81% para su  medición se promedio el resultado de los 35 indicadores estrategicos reportados para el segundo semestre de 2011.</t>
  </si>
  <si>
    <t>Revisada la información suministrada y verificado el indicador (promedio de los resultados de los indicadores estratégicos /100) se pudo cotejar  que el desempeño del sistema integral de gestión se ubico en un 81%, rango en que se ubica el resultado es ACEPTABLE, resultado que se obtiene de los 35 indicadores  estratégicos  que  aplican para el semestre,  se recomienda replantear el indicador ya que este depende de la gestión de medición y mejora.</t>
  </si>
  <si>
    <t>ILBA CORREDOR</t>
  </si>
  <si>
    <t>Se realizaron 409 soportes a usuario satisfactoriamente</t>
  </si>
  <si>
    <t>Se evidencio que el proceso realizo 17 procesos de compensación de los cuales se presentaron 17 declaraciones de giro y compensación durante el segundo semestre de 2011.</t>
  </si>
  <si>
    <t>Se evidencio que durante el segundo semestre de 2011 se realizaron 1546 visitas de auditoria  de servicios de salud a nivel nacional de 1556 programadas, dicha actividad no se cumplio al 100% debido a que en Tumano no habia medico.</t>
  </si>
  <si>
    <t xml:space="preserve">Se evidencia que en el segundo semestre de 2011 se realizaron 1.355 mantenimientos según informe presentado por el funcionario Cesar Lopez, evidencias que reposan el serie documental 230,41,2 </t>
  </si>
  <si>
    <t>Se evidencio cumplimiento en la ejecución de los mantenimientos realizados a los equipos de computo de la entidad, dando cumplimiento al contrato 059-2011</t>
  </si>
  <si>
    <t xml:space="preserve">Se evidencia la adquisición de polizas de seguro asi: No. 1007035, 1030420, 1007036, 1006896, 10100117, 1003140 </t>
  </si>
  <si>
    <t>Se evidencia que se realizaron 38 capacitaciones de 39 que se encontraban programadas; quedo pendiente la capacitación de gestion documental la cual se realizara en el año 2012</t>
  </si>
  <si>
    <t xml:space="preserve"> Se evidencian los 2 informes  del grado de avance del Plan de Bienestar  Social correspondientes al  II y III  trimestre de 2011 y la propuesta del Plan Bienestar 2012.</t>
  </si>
  <si>
    <t>Se evidencia Informe de avance del Plan de salud ocupacional correspondiente al II y III trimestre de 2011 y Informe Final del plan correspondiente al IV trimestre de 2011.</t>
  </si>
  <si>
    <t>Se evidencia que se realizaron 409 soportes a usuarios según planillas archivadas en la serie documental 120.62.01</t>
  </si>
  <si>
    <t>Se evidencio que durante el segundo semestre se aplicaron 585 encuestas de las cuales en su totalidad se obtuva una calificación satisfactoria.</t>
  </si>
  <si>
    <t>Se establecio que de las 919 quejas recibidas se tramitaron dentro de los 15 días hábiles 679, sinendo las restantes resueltas posterior a los 15 días hábiles, en razón al tratamiento especial que se debe dar a las mismas.</t>
  </si>
  <si>
    <t>A la fecha del seguimiento aun no se ha implementado  las encuestas de satisfacción del usuario post- tramite sin embargo es de aclarar que el procedimiento se encuentra aporbado desde octubre de 2011</t>
  </si>
  <si>
    <t>A la fecha no se cuenta con dichas estadisticas dentro del aplicativo ORFEO</t>
  </si>
  <si>
    <t>se evidencio que durante el segundo semestre de 2011 se recibieron 1663 solicitudes por conceptos de reconocimientos de las distintas prestaciones sociales, las cuales se resolvieron en su totalidad dentro de los terminos de ley.</t>
  </si>
  <si>
    <t>Se evidencio que para el segundo semestre se recibieronn 13,132 novedades de nomina tanto de ferrocarriles, San Juan de Dios las cueles fueron aplicadas a su totalidad.</t>
  </si>
  <si>
    <t xml:space="preserve">Se evidenciaron los memorandos mediante los cuales se solicito a la oficina juridica concepto de viabilidad para la comercialización de 13 inmuebles, sin embargo la oficina jurídica se abstuvo se emitir concepto en razón a la expedición del decreto 4054 reglamentario y mediante el cual se ordena la entrega de la bienes inmuebles a CISA </t>
  </si>
  <si>
    <t>Se evidencio que se efectuaron 8 traslados en el plan de compras tal como se encuentra establecio en los Actos Administrativos expedidos para tal efecto</t>
  </si>
  <si>
    <t>Si bien es cierto la norma estipula un termino para la liquidación de los contratos se recomienda que dicha liquidación se realice dentro del menor tiempo posible pues esto puede causar detrimentos para la Entidad. Debe tenerse en cuenta que como no se reporto el numero de contratos celebrados susceptibles de ser liquidados durante el año 2011 se procedio a establecer un numero aproximado de los contratos celebrados durante el año 2011, susceptibles de ser liquidados dentro de los seis meses.</t>
  </si>
  <si>
    <t xml:space="preserve">se evidencio que para el seguno semestre de 2011 se publicaron 318 actuaciones contratactuales, teniendo en cuenta que se publicaron la totalidad de las actuaciones que segùn la norma así se requiere; dentro de las actuaciones contractuales se encontraron cartas de adjudicación, contros de adjudicación, verificación de requisitos habilitantes, tecnicos y financieros, actas de apertura pliegos de condicones entre otros, tal como se realizo la respectiva verificación en la pagina Web de la Entidad.  </t>
  </si>
  <si>
    <t>Al momento de realizar el seguimiento se evidencio que se realizo seguimiento a 70 procesos judiciales durante el segundo semestre de 2011, procesos que tienen a su cargo apoderados externos de la entidad.</t>
  </si>
  <si>
    <t xml:space="preserve">Se evidencio que se tenian programadas 15 transferencias documentales para el segundo semestre, de las cuales solo se efecturon 13 quedando pendiene por efecuar dicha trasferencia Contabilidad y la Subdirección de Prestaciones Sociales, por lo cual el indicador presenta un cumplimento solo del 96%. </t>
  </si>
  <si>
    <t>Revisada la carpeta GUD-5703 "Solicitudes y Respuestas Archivo de Liquidación 2011" se estalbecio que se presentaron solicitudfes de fotocopias de documentos que reposan en dicho archivo el numero ascendio a 56 y el numero de respuestas o fotocopias tramitadas fue igual 56. presentandose oportunidad en dicha actividad.</t>
  </si>
  <si>
    <t>Este indicador no presento reporte ni se evidencio avance.</t>
  </si>
  <si>
    <t>Durante el segundo semestre de 2011 se les dio tramite en las diferentes etapas del proceso coactivo a los procesos activos que se llevan en dicha oficina dentro de los cuales se encuentran 99 correspondientes a Ferrocarriles y 9 de Prosocial.</t>
  </si>
  <si>
    <t>De acuerdo a la ultima visita de la Contraloria General de la Republica, se emite concepto sobre los estados financieros de la entidad, en donde manifiestan que presentan razonablemente la situacion financiera en sus aspectos mas significativos por el año terminado al 31 de Diciembre de 2010 y los resultados del ejercicio economico del año terminado en la misma fecha, de conformidad con las normas y principios prescritos por la Contaduria General de la Nacion, por tanto, se emite opinion sin salvedades; es de anotar que a la fecha de la auditoria no ha venido la Contraloria a verificar la cuenta contable del 2011. Por tal razon este indicador no aplica para ser evaluado.</t>
  </si>
  <si>
    <t>Se  evidencio según ejecucion presupuestal a Diciembre 31 de 2011 que efectivamente solamente el 6% del total del presupuesto asignado al inicio de la vigencia no fue ejecutado, valor que comprende $109,400,000 por concepto de apropiacion bloqueada por el Ministerio valor que solo puede ser ejecutado previa aprobacion del mismo; y $25,247,821,139,65 que no fue comprometido por la entidad.</t>
  </si>
  <si>
    <t>Según ejecucion presupuestal solo la suma de $20,065,324,542 quedo pendiente de ingresar a la entidad como recursos propios, en donde el valor mas representativo lo constituye el recaudo por ingresos por UPC regimen contributivo; en terminos generales fue una excelente gestion la ejecucion de ingresos ya que solo quedo pendiente solamente el 5% por recaudar.</t>
  </si>
  <si>
    <t>Verificado lo correspondiente a lo compensado frente a lo recaudo por concepto de salud durante el segundo semestre de 2011, se pudo constatar que el 4% no compensado corresponde a: $2,013,957,066 por aportes para compensar en el mes de enero de 2012, $5,673,708 por devoluciones de aportes de diciembre de 2011, y $220,331,504 saldos no compensados. De la misma manera el FOSYGA controla que cada mes las cuentas del recaudo deben quedar en cero.</t>
  </si>
  <si>
    <t>Verificada la carterta vencida y que fue  enviada a cobro coactivo se evidencia que la gestion de cartera no esta siendo eficaz, en el semestre reportado no fue enviado expediente alguno para su tramite. La Oficina de Control Interno  recomienda la creacion de un indicador en donde se pueda evidenciar que de lo correspondiente a la cartera vencida se envio dentro de los terminos establecidos para el tramite coactivo. Cuotas partes siendo el valor mas representativo de nuestra cartera no se evidencia ningun tranite de envio a coactivo; segun registros contables. El Porcentaje de la cartera vencida es muy alto y no de identifica su recaudo; financieramienta es un riesgo muy alto.</t>
  </si>
  <si>
    <t>De acuerdo con lo verificado en la Oficina de Cartera se puedo establecer que de un porcentaje tan alto del numero de morosos de la entidad por concepto de inmuebles, cuotas partes y saludo, se evidencia que la gestion del proceso no esta siendo eficaz en su gestion ya que solo un 3% se dio tramite en el segundo semestre quedando un 97% pendiente de tramite. Financieramiente la entidad esta en un riesgo muy alto.</t>
  </si>
  <si>
    <t xml:space="preserve">Durante la vigencia de 2011, se evidencio en  la AZ  110-53-09 Informe de Gestión- Grupo  de Trabajo  Control Interno  , la entidad presento 175 informes oportunamente , y  12 informes no cumplierón con los plazos estipulados en los procedimientos  y  en la matriz primaria y segundaria  los cuales relaciono acontinuación:  1 de la Oficina Asesora Juridica, correspondiente a  Contratación Suscrita  del mes, Dos (2) informes  de la oficina de  Atención al Usuario   Quejas y Reclamos, Uno (1)  de la Subdireción Financiera, reporto  el avance del Plan de mejoramiento  de la CGR , del 4trimestre de  2011, Proceso de Cotabilidad   cinco (5) informes, Operaciones Reciprocas primer semestre de 2011, Informe de Morosos correspodiente a diciembre del año 2010, dos (2) informes de Bonos Pensionales del 4 trimestre de 2010 segundo (2) trimes de 2011 y Conciliaciones Bancarias, Uno (1) de Tesoreria Reporte Trimestral de Inversiones correspondiente al  1 trimestre de 2011 y dos  (2) del proceso seguimiento evaluación Independiente, Informe de Austeridad  del Gasto Público y el Reporte a la CGR Sector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</si>
</sst>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sz val="10"/>
      <name val="Arial Narrow"/>
      <family val="2"/>
    </font>
    <font>
      <b/>
      <sz val="10"/>
      <name val="Arial Narrow"/>
      <family val="2"/>
    </font>
    <font>
      <sz val="12"/>
      <name val="Arial Narrow"/>
      <family val="2"/>
    </font>
    <font>
      <b/>
      <sz val="12"/>
      <name val="Arial Narrow"/>
      <family val="2"/>
    </font>
    <font>
      <b/>
      <sz val="8"/>
      <name val="Arial Narrow"/>
      <family val="2"/>
    </font>
    <font>
      <b/>
      <sz val="8"/>
      <color indexed="9"/>
      <name val="Arial Narrow"/>
      <family val="2"/>
    </font>
    <font>
      <sz val="8"/>
      <name val="Arial Narrow"/>
      <family val="2"/>
    </font>
    <font>
      <sz val="10"/>
      <name val="Arial"/>
      <family val="2"/>
    </font>
    <font>
      <b/>
      <sz val="11"/>
      <color indexed="8"/>
      <name val="Calibri"/>
      <family val="2"/>
    </font>
    <font>
      <sz val="9"/>
      <color indexed="8"/>
      <name val="Calibri"/>
      <family val="2"/>
    </font>
    <font>
      <sz val="8"/>
      <name val="Calibri"/>
      <family val="2"/>
    </font>
    <font>
      <sz val="18"/>
      <color indexed="8"/>
      <name val="Calibri"/>
      <family val="2"/>
    </font>
    <font>
      <sz val="11"/>
      <color indexed="60"/>
      <name val="Calibri"/>
      <family val="2"/>
    </font>
    <font>
      <sz val="11"/>
      <name val="Calibri"/>
      <family val="2"/>
    </font>
    <font>
      <b/>
      <sz val="11"/>
      <color indexed="8"/>
      <name val="Calibri"/>
      <family val="2"/>
    </font>
    <font>
      <sz val="11"/>
      <color theme="1"/>
      <name val="Calibri"/>
      <family val="2"/>
      <scheme val="minor"/>
    </font>
    <font>
      <sz val="22"/>
      <color theme="1"/>
      <name val="Calibri"/>
      <family val="2"/>
      <scheme val="minor"/>
    </font>
    <font>
      <sz val="10"/>
      <color indexed="8"/>
      <name val="Bookman Old Style"/>
      <family val="1"/>
    </font>
    <font>
      <sz val="9"/>
      <name val="Bookman Old Style"/>
      <family val="1"/>
    </font>
    <font>
      <sz val="10"/>
      <name val="Bookman Old Style"/>
      <family val="1"/>
    </font>
    <font>
      <sz val="9"/>
      <color indexed="60"/>
      <name val="Bookman Old Style"/>
      <family val="1"/>
    </font>
    <font>
      <sz val="10"/>
      <color theme="1"/>
      <name val="Bookman Old Style"/>
      <family val="1"/>
    </font>
    <font>
      <sz val="9"/>
      <color indexed="8"/>
      <name val="Bookman Old Style"/>
      <family val="1"/>
    </font>
    <font>
      <b/>
      <sz val="9"/>
      <color indexed="8"/>
      <name val="Bookman Old Style"/>
      <family val="1"/>
    </font>
    <font>
      <sz val="9"/>
      <color theme="1"/>
      <name val="Bookman Old Style"/>
      <family val="1"/>
    </font>
    <font>
      <b/>
      <sz val="9"/>
      <color theme="1"/>
      <name val="Bookman Old Style"/>
      <family val="1"/>
    </font>
    <font>
      <b/>
      <sz val="9"/>
      <name val="Bookman Old Style"/>
      <family val="1"/>
    </font>
  </fonts>
  <fills count="5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8"/>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50"/>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31"/>
        <bgColor indexed="64"/>
      </patternFill>
    </fill>
    <fill>
      <patternFill patternType="solid">
        <fgColor indexed="52"/>
        <bgColor indexed="64"/>
      </patternFill>
    </fill>
    <fill>
      <patternFill patternType="solid">
        <fgColor indexed="9"/>
      </patternFill>
    </fill>
    <fill>
      <patternFill patternType="solid">
        <fgColor indexed="12"/>
        <bgColor indexed="64"/>
      </patternFill>
    </fill>
    <fill>
      <patternFill patternType="solid">
        <fgColor theme="0" tint="-0.249977111117893"/>
        <bgColor indexed="64"/>
      </patternFill>
    </fill>
    <fill>
      <patternFill patternType="solid">
        <fgColor rgb="FFFF99CC"/>
        <bgColor indexed="64"/>
      </patternFill>
    </fill>
    <fill>
      <patternFill patternType="solid">
        <fgColor rgb="FFFFFF99"/>
        <bgColor indexed="64"/>
      </patternFill>
    </fill>
    <fill>
      <patternFill patternType="solid">
        <fgColor rgb="FFFFCC99"/>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FF9900"/>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99CCFF"/>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0" fontId="9" fillId="0" borderId="0"/>
    <xf numFmtId="0" fontId="9" fillId="0" borderId="0"/>
    <xf numFmtId="0" fontId="9" fillId="0" borderId="0"/>
    <xf numFmtId="0" fontId="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9" fillId="0" borderId="0"/>
    <xf numFmtId="0" fontId="9" fillId="0" borderId="0"/>
    <xf numFmtId="0" fontId="9" fillId="0" borderId="0"/>
    <xf numFmtId="0" fontId="9" fillId="0" borderId="0"/>
    <xf numFmtId="0" fontId="9" fillId="0" borderId="0"/>
    <xf numFmtId="9" fontId="1" fillId="0" borderId="0" applyFont="0" applyFill="0" applyBorder="0" applyAlignment="0" applyProtection="0"/>
    <xf numFmtId="9" fontId="1" fillId="0" borderId="0" applyFont="0" applyFill="0" applyBorder="0" applyAlignment="0" applyProtection="0"/>
  </cellStyleXfs>
  <cellXfs count="266">
    <xf numFmtId="0" fontId="0" fillId="0" borderId="0" xfId="0"/>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3" fontId="2" fillId="6" borderId="1" xfId="0" applyNumberFormat="1" applyFont="1" applyFill="1" applyBorder="1" applyAlignment="1" applyProtection="1">
      <alignment horizontal="center" vertical="center" wrapText="1"/>
      <protection locked="0"/>
    </xf>
    <xf numFmtId="9" fontId="2" fillId="6" borderId="1" xfId="25"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9" fontId="3" fillId="6" borderId="1" xfId="25" applyFont="1" applyFill="1" applyBorder="1" applyAlignment="1" applyProtection="1">
      <alignment horizontal="center" vertical="center" wrapText="1"/>
      <protection locked="0"/>
    </xf>
    <xf numFmtId="0" fontId="0" fillId="8" borderId="0" xfId="0" applyFill="1"/>
    <xf numFmtId="0" fontId="10" fillId="8" borderId="0" xfId="0" applyFont="1" applyFill="1" applyAlignment="1"/>
    <xf numFmtId="0" fontId="14" fillId="0" borderId="0" xfId="0" applyFont="1"/>
    <xf numFmtId="0" fontId="15" fillId="0" borderId="0" xfId="0" applyFont="1" applyFill="1"/>
    <xf numFmtId="0" fontId="8" fillId="20" borderId="3" xfId="5" applyFont="1" applyFill="1" applyBorder="1" applyAlignment="1">
      <alignment vertical="center"/>
    </xf>
    <xf numFmtId="0" fontId="8" fillId="20" borderId="4" xfId="5" applyFont="1" applyFill="1" applyBorder="1" applyAlignment="1">
      <alignment vertical="center"/>
    </xf>
    <xf numFmtId="0" fontId="13" fillId="23" borderId="1" xfId="0" applyFont="1" applyFill="1" applyBorder="1" applyAlignment="1">
      <alignment horizontal="center"/>
    </xf>
    <xf numFmtId="0" fontId="0" fillId="29" borderId="0" xfId="0" applyFill="1"/>
    <xf numFmtId="9" fontId="0" fillId="0" borderId="0" xfId="0" applyNumberFormat="1"/>
    <xf numFmtId="0" fontId="0" fillId="0" borderId="0" xfId="0" applyAlignment="1">
      <alignment wrapText="1"/>
    </xf>
    <xf numFmtId="0" fontId="0" fillId="30" borderId="0" xfId="0" applyFill="1"/>
    <xf numFmtId="0" fontId="0" fillId="25" borderId="0" xfId="0" applyFill="1"/>
    <xf numFmtId="0" fontId="0" fillId="31" borderId="0" xfId="0" applyFill="1"/>
    <xf numFmtId="0" fontId="0" fillId="32" borderId="0" xfId="0" applyFill="1"/>
    <xf numFmtId="0" fontId="0" fillId="33" borderId="0" xfId="0" applyFill="1"/>
    <xf numFmtId="0" fontId="0" fillId="34" borderId="0" xfId="0" applyFill="1"/>
    <xf numFmtId="0" fontId="18" fillId="0" borderId="0" xfId="0" applyFont="1"/>
    <xf numFmtId="0" fontId="0" fillId="23" borderId="1" xfId="0" applyFill="1" applyBorder="1"/>
    <xf numFmtId="0" fontId="0" fillId="36" borderId="1" xfId="0" applyFill="1" applyBorder="1"/>
    <xf numFmtId="0" fontId="0" fillId="26" borderId="1" xfId="0" applyFill="1" applyBorder="1"/>
    <xf numFmtId="0" fontId="0" fillId="37" borderId="1" xfId="0" applyFill="1" applyBorder="1"/>
    <xf numFmtId="0" fontId="0" fillId="38" borderId="1" xfId="0" applyFill="1" applyBorder="1"/>
    <xf numFmtId="0" fontId="0" fillId="39" borderId="1" xfId="0" applyFill="1" applyBorder="1"/>
    <xf numFmtId="0" fontId="0" fillId="40" borderId="1" xfId="0" applyFill="1" applyBorder="1"/>
    <xf numFmtId="0" fontId="0" fillId="33" borderId="1" xfId="0" applyFill="1" applyBorder="1"/>
    <xf numFmtId="0" fontId="0" fillId="41" borderId="1" xfId="0" applyFill="1" applyBorder="1"/>
    <xf numFmtId="0" fontId="0" fillId="42" borderId="1" xfId="0" applyFill="1" applyBorder="1"/>
    <xf numFmtId="0" fontId="0" fillId="43" borderId="1" xfId="0" applyFill="1" applyBorder="1"/>
    <xf numFmtId="0" fontId="0" fillId="44" borderId="1" xfId="0" applyFill="1" applyBorder="1"/>
    <xf numFmtId="0" fontId="0" fillId="45" borderId="1" xfId="0" applyFill="1" applyBorder="1"/>
    <xf numFmtId="0" fontId="0" fillId="46" borderId="1" xfId="0" applyFill="1" applyBorder="1"/>
    <xf numFmtId="0" fontId="0" fillId="47" borderId="1" xfId="0" applyFill="1" applyBorder="1"/>
    <xf numFmtId="0" fontId="10" fillId="6" borderId="1" xfId="0" applyFont="1" applyFill="1" applyBorder="1" applyAlignment="1">
      <alignment horizontal="center" vertical="center" wrapText="1"/>
    </xf>
    <xf numFmtId="0" fontId="8" fillId="20" borderId="11" xfId="5" applyFont="1" applyFill="1" applyBorder="1" applyAlignment="1">
      <alignment vertical="center"/>
    </xf>
    <xf numFmtId="0" fontId="19" fillId="9" borderId="1" xfId="19"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xf>
    <xf numFmtId="0" fontId="21" fillId="10" borderId="1" xfId="24"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xf>
    <xf numFmtId="0" fontId="21"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xf>
    <xf numFmtId="0" fontId="20" fillId="29" borderId="1" xfId="0" applyFont="1" applyFill="1" applyBorder="1" applyAlignment="1" applyProtection="1">
      <alignment horizontal="center" vertical="center" wrapText="1"/>
    </xf>
    <xf numFmtId="9" fontId="19" fillId="9" borderId="1" xfId="26"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xf>
    <xf numFmtId="9" fontId="21" fillId="9" borderId="1" xfId="25" applyFont="1" applyFill="1" applyBorder="1" applyAlignment="1" applyProtection="1">
      <alignment horizontal="center" vertical="center" wrapText="1"/>
    </xf>
    <xf numFmtId="9" fontId="21" fillId="35" borderId="1" xfId="25" applyFont="1" applyFill="1" applyBorder="1" applyAlignment="1" applyProtection="1">
      <alignment horizontal="center" vertical="center" wrapText="1"/>
    </xf>
    <xf numFmtId="0" fontId="23" fillId="26" borderId="1" xfId="0" applyFont="1" applyFill="1" applyBorder="1" applyAlignment="1">
      <alignment horizontal="center" vertical="center"/>
    </xf>
    <xf numFmtId="0" fontId="19" fillId="10" borderId="1" xfId="22" applyFont="1" applyFill="1" applyBorder="1" applyAlignment="1" applyProtection="1">
      <alignment horizontal="center" vertical="center" wrapText="1"/>
      <protection locked="0"/>
    </xf>
    <xf numFmtId="49" fontId="21" fillId="10" borderId="1" xfId="22" applyNumberFormat="1"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wrapText="1"/>
    </xf>
    <xf numFmtId="0" fontId="21" fillId="26" borderId="1" xfId="0" applyFont="1" applyFill="1" applyBorder="1" applyAlignment="1" applyProtection="1">
      <alignment horizontal="center" vertical="center" wrapText="1"/>
    </xf>
    <xf numFmtId="9" fontId="21" fillId="26" borderId="1" xfId="25" applyFont="1" applyFill="1" applyBorder="1" applyAlignment="1" applyProtection="1">
      <alignment horizontal="center" vertical="center" wrapText="1"/>
    </xf>
    <xf numFmtId="9" fontId="21" fillId="10" borderId="1" xfId="25" applyFont="1" applyFill="1" applyBorder="1" applyAlignment="1" applyProtection="1">
      <alignment horizontal="center" vertical="center" wrapText="1"/>
    </xf>
    <xf numFmtId="9" fontId="21" fillId="10" borderId="1" xfId="24" applyNumberFormat="1" applyFont="1" applyFill="1" applyBorder="1" applyAlignment="1" applyProtection="1">
      <alignment horizontal="center" vertical="center" wrapText="1"/>
      <protection locked="0"/>
    </xf>
    <xf numFmtId="0" fontId="23" fillId="10" borderId="1" xfId="0" applyFont="1" applyFill="1" applyBorder="1" applyAlignment="1">
      <alignment horizontal="center" vertical="center"/>
    </xf>
    <xf numFmtId="0" fontId="21" fillId="11" borderId="1" xfId="2" applyFont="1" applyFill="1" applyBorder="1" applyAlignment="1" applyProtection="1">
      <alignment horizontal="center" vertical="center" wrapText="1"/>
      <protection locked="0"/>
    </xf>
    <xf numFmtId="9" fontId="21" fillId="11" borderId="1" xfId="2" applyNumberFormat="1" applyFont="1" applyFill="1" applyBorder="1" applyAlignment="1" applyProtection="1">
      <alignment horizontal="center" vertical="center" wrapText="1"/>
      <protection locked="0"/>
    </xf>
    <xf numFmtId="0" fontId="21" fillId="11" borderId="1" xfId="0" applyFont="1" applyFill="1" applyBorder="1" applyAlignment="1" applyProtection="1">
      <alignment horizontal="center" vertical="center" wrapText="1"/>
    </xf>
    <xf numFmtId="9" fontId="21" fillId="11" borderId="1" xfId="25" applyFont="1" applyFill="1" applyBorder="1" applyAlignment="1" applyProtection="1">
      <alignment horizontal="center" vertical="center" wrapText="1"/>
    </xf>
    <xf numFmtId="0" fontId="21" fillId="12" borderId="1" xfId="0" applyFont="1" applyFill="1" applyBorder="1" applyAlignment="1" applyProtection="1">
      <alignment horizontal="center" vertical="center" wrapText="1"/>
      <protection locked="0"/>
    </xf>
    <xf numFmtId="9" fontId="21" fillId="12" borderId="1" xfId="0" applyNumberFormat="1" applyFont="1" applyFill="1" applyBorder="1" applyAlignment="1" applyProtection="1">
      <alignment horizontal="center" vertical="center" wrapText="1"/>
      <protection locked="0"/>
    </xf>
    <xf numFmtId="0" fontId="21" fillId="12" borderId="1" xfId="0" applyFont="1" applyFill="1" applyBorder="1" applyAlignment="1" applyProtection="1">
      <alignment horizontal="center" vertical="center" wrapText="1"/>
    </xf>
    <xf numFmtId="9" fontId="21" fillId="21" borderId="1" xfId="25" applyFont="1" applyFill="1" applyBorder="1" applyAlignment="1" applyProtection="1">
      <alignment horizontal="center" vertical="center" wrapText="1"/>
    </xf>
    <xf numFmtId="9" fontId="21" fillId="12" borderId="1" xfId="25" applyFont="1" applyFill="1" applyBorder="1" applyAlignment="1" applyProtection="1">
      <alignment horizontal="center" vertical="center" wrapText="1"/>
    </xf>
    <xf numFmtId="9" fontId="21" fillId="6" borderId="1" xfId="0" applyNumberFormat="1"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xf>
    <xf numFmtId="0" fontId="23" fillId="13" borderId="1" xfId="0" applyFont="1" applyFill="1" applyBorder="1" applyAlignment="1">
      <alignment horizontal="center" vertical="center"/>
    </xf>
    <xf numFmtId="9" fontId="21" fillId="6" borderId="1" xfId="25" applyFont="1" applyFill="1" applyBorder="1" applyAlignment="1" applyProtection="1">
      <alignment horizontal="center" vertical="center" wrapText="1"/>
    </xf>
    <xf numFmtId="9" fontId="21" fillId="27" borderId="1" xfId="25" applyFont="1" applyFill="1" applyBorder="1" applyAlignment="1" applyProtection="1">
      <alignment horizontal="center" vertical="center" wrapText="1"/>
    </xf>
    <xf numFmtId="9" fontId="21" fillId="13" borderId="1" xfId="25" applyFont="1" applyFill="1" applyBorder="1" applyAlignment="1" applyProtection="1">
      <alignment horizontal="center" vertical="center" wrapText="1"/>
    </xf>
    <xf numFmtId="9" fontId="21" fillId="13" borderId="1" xfId="0" applyNumberFormat="1"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xf>
    <xf numFmtId="0" fontId="21" fillId="13" borderId="1" xfId="0" applyFont="1" applyFill="1" applyBorder="1" applyAlignment="1" applyProtection="1">
      <alignment horizontal="justify" vertical="center" wrapText="1"/>
      <protection locked="0"/>
    </xf>
    <xf numFmtId="0" fontId="21" fillId="14" borderId="1" xfId="0" applyFont="1" applyFill="1" applyBorder="1" applyAlignment="1" applyProtection="1">
      <alignment horizontal="center" vertical="center" wrapText="1"/>
      <protection locked="0"/>
    </xf>
    <xf numFmtId="9" fontId="21" fillId="14" borderId="1" xfId="0" applyNumberFormat="1"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wrapText="1"/>
    </xf>
    <xf numFmtId="9" fontId="21" fillId="14" borderId="1" xfId="25" applyFont="1" applyFill="1" applyBorder="1" applyAlignment="1" applyProtection="1">
      <alignment horizontal="center" vertical="center" wrapText="1"/>
    </xf>
    <xf numFmtId="0" fontId="21" fillId="15" borderId="1" xfId="0" applyFont="1" applyFill="1" applyBorder="1" applyAlignment="1" applyProtection="1">
      <alignment horizontal="center" vertical="center" wrapText="1"/>
      <protection locked="0"/>
    </xf>
    <xf numFmtId="9" fontId="21" fillId="15" borderId="1" xfId="0" applyNumberFormat="1" applyFont="1" applyFill="1" applyBorder="1" applyAlignment="1" applyProtection="1">
      <alignment horizontal="center" vertical="center"/>
      <protection locked="0"/>
    </xf>
    <xf numFmtId="0" fontId="21" fillId="15" borderId="1" xfId="0" applyFont="1" applyFill="1" applyBorder="1" applyAlignment="1" applyProtection="1">
      <alignment horizontal="center" vertical="center" wrapText="1"/>
    </xf>
    <xf numFmtId="9" fontId="21" fillId="15" borderId="1" xfId="25" applyFont="1" applyFill="1" applyBorder="1" applyAlignment="1" applyProtection="1">
      <alignment horizontal="center" vertical="center" wrapText="1"/>
    </xf>
    <xf numFmtId="9" fontId="21" fillId="22" borderId="1" xfId="25" applyFont="1" applyFill="1" applyBorder="1" applyAlignment="1" applyProtection="1">
      <alignment horizontal="center" vertical="center" wrapText="1"/>
    </xf>
    <xf numFmtId="0" fontId="21" fillId="16" borderId="1" xfId="0" applyFont="1" applyFill="1" applyBorder="1" applyAlignment="1" applyProtection="1">
      <alignment horizontal="center" vertical="center" wrapText="1"/>
      <protection locked="0"/>
    </xf>
    <xf numFmtId="9" fontId="21" fillId="16" borderId="1" xfId="0" applyNumberFormat="1" applyFont="1" applyFill="1" applyBorder="1" applyAlignment="1" applyProtection="1">
      <alignment horizontal="center" vertical="center" wrapText="1"/>
      <protection locked="0"/>
    </xf>
    <xf numFmtId="0" fontId="21" fillId="16" borderId="1" xfId="0" applyFont="1" applyFill="1" applyBorder="1" applyAlignment="1" applyProtection="1">
      <alignment horizontal="center" vertical="center" wrapText="1"/>
    </xf>
    <xf numFmtId="9" fontId="21" fillId="16" borderId="1" xfId="25" applyFont="1" applyFill="1" applyBorder="1" applyAlignment="1" applyProtection="1">
      <alignment horizontal="center" vertical="center" wrapText="1"/>
    </xf>
    <xf numFmtId="0" fontId="21" fillId="24" borderId="1" xfId="0" applyFont="1" applyFill="1" applyBorder="1" applyAlignment="1" applyProtection="1">
      <alignment horizontal="center" vertical="center" wrapText="1"/>
    </xf>
    <xf numFmtId="9" fontId="21" fillId="24" borderId="1" xfId="25" applyFont="1" applyFill="1" applyBorder="1" applyAlignment="1" applyProtection="1">
      <alignment horizontal="center" vertical="center" wrapText="1"/>
    </xf>
    <xf numFmtId="0" fontId="21" fillId="24" borderId="1" xfId="0" applyFont="1" applyFill="1" applyBorder="1" applyAlignment="1" applyProtection="1">
      <alignment horizontal="center" vertical="center" wrapText="1"/>
      <protection locked="0"/>
    </xf>
    <xf numFmtId="0" fontId="21" fillId="17" borderId="1" xfId="0" applyFont="1" applyFill="1" applyBorder="1" applyAlignment="1" applyProtection="1">
      <alignment horizontal="center" vertical="center"/>
      <protection locked="0"/>
    </xf>
    <xf numFmtId="0" fontId="21" fillId="17" borderId="1" xfId="0" applyFont="1" applyFill="1" applyBorder="1" applyAlignment="1" applyProtection="1">
      <alignment horizontal="center" vertical="center" wrapText="1"/>
      <protection locked="0"/>
    </xf>
    <xf numFmtId="9" fontId="21" fillId="17" borderId="1" xfId="0" applyNumberFormat="1" applyFont="1" applyFill="1" applyBorder="1" applyAlignment="1" applyProtection="1">
      <alignment horizontal="center" vertical="center"/>
      <protection locked="0"/>
    </xf>
    <xf numFmtId="0" fontId="21" fillId="17" borderId="1" xfId="0" applyFont="1" applyFill="1" applyBorder="1" applyAlignment="1" applyProtection="1">
      <alignment horizontal="center" vertical="center" wrapText="1"/>
    </xf>
    <xf numFmtId="9" fontId="21" fillId="17" borderId="1" xfId="25" applyFont="1" applyFill="1" applyBorder="1" applyAlignment="1" applyProtection="1">
      <alignment horizontal="center" vertical="center" wrapText="1"/>
    </xf>
    <xf numFmtId="9" fontId="21" fillId="17" borderId="1" xfId="0" applyNumberFormat="1" applyFont="1" applyFill="1" applyBorder="1" applyAlignment="1" applyProtection="1">
      <alignment horizontal="center" vertical="center" wrapText="1"/>
      <protection locked="0"/>
    </xf>
    <xf numFmtId="0" fontId="21" fillId="17" borderId="1" xfId="0" applyFont="1" applyFill="1" applyBorder="1" applyAlignment="1" applyProtection="1">
      <alignment horizontal="left" vertical="center" wrapText="1"/>
      <protection locked="0"/>
    </xf>
    <xf numFmtId="0" fontId="21" fillId="18" borderId="1" xfId="0" applyFont="1" applyFill="1" applyBorder="1" applyAlignment="1" applyProtection="1">
      <alignment horizontal="center" vertical="center" wrapText="1"/>
      <protection locked="0"/>
    </xf>
    <xf numFmtId="9" fontId="21" fillId="18" borderId="1" xfId="0" applyNumberFormat="1" applyFont="1" applyFill="1" applyBorder="1" applyAlignment="1" applyProtection="1">
      <alignment horizontal="center" vertical="center" wrapText="1"/>
      <protection locked="0"/>
    </xf>
    <xf numFmtId="0" fontId="21" fillId="18" borderId="1" xfId="0" applyFont="1" applyFill="1" applyBorder="1" applyAlignment="1" applyProtection="1">
      <alignment horizontal="center" vertical="center" wrapText="1"/>
    </xf>
    <xf numFmtId="0" fontId="21" fillId="28" borderId="1" xfId="0" applyFont="1" applyFill="1" applyBorder="1" applyAlignment="1" applyProtection="1">
      <alignment horizontal="center" vertical="center" wrapText="1"/>
    </xf>
    <xf numFmtId="9" fontId="21" fillId="28" borderId="1" xfId="25" applyFont="1" applyFill="1" applyBorder="1" applyAlignment="1" applyProtection="1">
      <alignment horizontal="center" vertical="center" wrapText="1"/>
    </xf>
    <xf numFmtId="9" fontId="21" fillId="18" borderId="1" xfId="25" applyFont="1" applyFill="1" applyBorder="1" applyAlignment="1" applyProtection="1">
      <alignment horizontal="center" vertical="center" wrapText="1"/>
    </xf>
    <xf numFmtId="0" fontId="21" fillId="6" borderId="1" xfId="0" applyFont="1" applyFill="1" applyBorder="1" applyAlignment="1" applyProtection="1">
      <alignment vertical="center" wrapText="1"/>
      <protection locked="0"/>
    </xf>
    <xf numFmtId="1" fontId="21" fillId="6" borderId="1" xfId="25" applyNumberFormat="1" applyFont="1" applyFill="1" applyBorder="1" applyAlignment="1" applyProtection="1">
      <alignment horizontal="center" vertical="center" wrapText="1"/>
      <protection locked="0"/>
    </xf>
    <xf numFmtId="1" fontId="21" fillId="23" borderId="1" xfId="25" applyNumberFormat="1" applyFont="1" applyFill="1" applyBorder="1" applyAlignment="1" applyProtection="1">
      <alignment horizontal="center" vertical="center" wrapText="1"/>
    </xf>
    <xf numFmtId="0" fontId="21" fillId="6" borderId="1" xfId="25" applyNumberFormat="1" applyFont="1" applyFill="1" applyBorder="1" applyAlignment="1" applyProtection="1">
      <alignment horizontal="center" vertical="center" wrapText="1"/>
      <protection locked="0"/>
    </xf>
    <xf numFmtId="0" fontId="21" fillId="6" borderId="1" xfId="0" applyFont="1" applyFill="1" applyBorder="1" applyAlignment="1" applyProtection="1">
      <alignment vertical="center" wrapText="1"/>
    </xf>
    <xf numFmtId="9" fontId="21" fillId="6" borderId="1" xfId="0" applyNumberFormat="1"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9" fontId="21" fillId="6" borderId="1" xfId="0" applyNumberFormat="1" applyFont="1" applyFill="1" applyBorder="1" applyAlignment="1" applyProtection="1">
      <alignment horizontal="center" vertical="center"/>
    </xf>
    <xf numFmtId="9" fontId="19" fillId="6" borderId="2" xfId="25" applyFont="1" applyFill="1" applyBorder="1" applyAlignment="1" applyProtection="1">
      <alignment horizontal="center" vertical="center" wrapText="1"/>
    </xf>
    <xf numFmtId="0" fontId="21" fillId="13" borderId="1" xfId="0" applyFont="1" applyFill="1" applyBorder="1" applyAlignment="1" applyProtection="1">
      <alignment horizontal="justify" vertical="center" wrapText="1"/>
    </xf>
    <xf numFmtId="49" fontId="21" fillId="13" borderId="1" xfId="0" applyNumberFormat="1" applyFont="1" applyFill="1" applyBorder="1" applyAlignment="1" applyProtection="1">
      <alignment horizontal="center" vertical="center"/>
    </xf>
    <xf numFmtId="0" fontId="24" fillId="9" borderId="1" xfId="19" applyFont="1" applyFill="1" applyBorder="1" applyAlignment="1" applyProtection="1">
      <alignment horizontal="center" vertical="center"/>
      <protection locked="0"/>
    </xf>
    <xf numFmtId="0" fontId="24" fillId="9" borderId="1" xfId="19" applyFont="1" applyFill="1" applyBorder="1" applyAlignment="1" applyProtection="1">
      <alignment horizontal="justify" vertical="center" wrapText="1"/>
      <protection locked="0"/>
    </xf>
    <xf numFmtId="0" fontId="24" fillId="9" borderId="1" xfId="19" applyFont="1" applyFill="1" applyBorder="1" applyAlignment="1" applyProtection="1">
      <alignment horizontal="center" vertical="center" wrapText="1"/>
      <protection locked="0"/>
    </xf>
    <xf numFmtId="0" fontId="25" fillId="9" borderId="1" xfId="19" applyFont="1" applyFill="1" applyBorder="1" applyAlignment="1" applyProtection="1">
      <alignment horizontal="center" vertical="center" wrapText="1"/>
      <protection locked="0"/>
    </xf>
    <xf numFmtId="49" fontId="24" fillId="9" borderId="1" xfId="19" applyNumberFormat="1" applyFont="1" applyFill="1" applyBorder="1" applyAlignment="1" applyProtection="1">
      <alignment horizontal="justify" vertical="center"/>
      <protection locked="0"/>
    </xf>
    <xf numFmtId="0" fontId="27" fillId="0" borderId="1" xfId="0" applyFont="1" applyBorder="1" applyAlignment="1">
      <alignment horizontal="center" vertical="center" wrapText="1"/>
    </xf>
    <xf numFmtId="0" fontId="20" fillId="10" borderId="1" xfId="21" applyFont="1" applyFill="1" applyBorder="1" applyAlignment="1" applyProtection="1">
      <alignment horizontal="center" vertical="center" wrapText="1"/>
      <protection locked="0"/>
    </xf>
    <xf numFmtId="0" fontId="20" fillId="10" borderId="1" xfId="23" applyFont="1" applyFill="1" applyBorder="1" applyAlignment="1" applyProtection="1">
      <alignment horizontal="center" vertical="center" wrapText="1"/>
      <protection locked="0"/>
    </xf>
    <xf numFmtId="0" fontId="20" fillId="10" borderId="1" xfId="21" applyFont="1" applyFill="1" applyBorder="1" applyAlignment="1" applyProtection="1">
      <alignment horizontal="center" vertical="center"/>
      <protection locked="0"/>
    </xf>
    <xf numFmtId="0" fontId="20" fillId="10" borderId="1" xfId="24" applyFont="1" applyFill="1" applyBorder="1" applyAlignment="1" applyProtection="1">
      <alignment horizontal="center" vertical="center" wrapText="1"/>
      <protection locked="0"/>
    </xf>
    <xf numFmtId="0" fontId="24" fillId="10" borderId="1" xfId="22" applyFont="1" applyFill="1" applyBorder="1" applyAlignment="1" applyProtection="1">
      <alignment horizontal="center" vertical="center"/>
      <protection locked="0"/>
    </xf>
    <xf numFmtId="0" fontId="25" fillId="10" borderId="1" xfId="22" applyFont="1" applyFill="1" applyBorder="1" applyAlignment="1" applyProtection="1">
      <alignment horizontal="center" vertical="center" wrapText="1"/>
      <protection locked="0"/>
    </xf>
    <xf numFmtId="49" fontId="20" fillId="10" borderId="1" xfId="0" applyNumberFormat="1" applyFont="1" applyFill="1" applyBorder="1" applyAlignment="1" applyProtection="1">
      <alignment horizontal="justify" vertical="center" wrapText="1"/>
      <protection locked="0"/>
    </xf>
    <xf numFmtId="0" fontId="20" fillId="10" borderId="1" xfId="23" applyFont="1" applyFill="1" applyBorder="1" applyAlignment="1" applyProtection="1">
      <alignment horizontal="center" vertical="center"/>
      <protection locked="0"/>
    </xf>
    <xf numFmtId="0" fontId="28" fillId="10" borderId="1" xfId="24" applyFont="1" applyFill="1" applyBorder="1" applyAlignment="1" applyProtection="1">
      <alignment horizontal="center" vertical="center" wrapText="1"/>
      <protection locked="0"/>
    </xf>
    <xf numFmtId="0" fontId="20" fillId="11" borderId="1" xfId="1" applyFont="1" applyFill="1" applyBorder="1" applyAlignment="1" applyProtection="1">
      <alignment horizontal="center" vertical="center"/>
      <protection locked="0"/>
    </xf>
    <xf numFmtId="0" fontId="20" fillId="11" borderId="1" xfId="1" applyFont="1" applyFill="1" applyBorder="1" applyAlignment="1" applyProtection="1">
      <alignment horizontal="center" vertical="center" wrapText="1"/>
      <protection locked="0"/>
    </xf>
    <xf numFmtId="0" fontId="20" fillId="11" borderId="1" xfId="3" applyFont="1" applyFill="1" applyBorder="1" applyAlignment="1" applyProtection="1">
      <alignment horizontal="center" vertical="center"/>
      <protection locked="0"/>
    </xf>
    <xf numFmtId="0" fontId="20" fillId="11" borderId="1" xfId="24" applyFont="1" applyFill="1" applyBorder="1" applyAlignment="1" applyProtection="1">
      <alignment horizontal="center" vertical="center" wrapText="1"/>
      <protection locked="0"/>
    </xf>
    <xf numFmtId="0" fontId="28" fillId="11" borderId="1" xfId="2" applyFont="1" applyFill="1" applyBorder="1" applyAlignment="1" applyProtection="1">
      <alignment horizontal="center" vertical="center" wrapText="1"/>
      <protection locked="0"/>
    </xf>
    <xf numFmtId="49" fontId="20" fillId="11" borderId="1" xfId="2" applyNumberFormat="1" applyFont="1" applyFill="1" applyBorder="1" applyAlignment="1" applyProtection="1">
      <alignment horizontal="justify" vertical="center"/>
      <protection locked="0"/>
    </xf>
    <xf numFmtId="0" fontId="20" fillId="11" borderId="1" xfId="20" applyNumberFormat="1" applyFont="1" applyFill="1" applyBorder="1" applyAlignment="1" applyProtection="1">
      <alignment horizontal="justify" vertical="center"/>
      <protection locked="0"/>
    </xf>
    <xf numFmtId="0" fontId="20" fillId="12" borderId="1" xfId="4" applyFont="1" applyFill="1" applyBorder="1" applyAlignment="1" applyProtection="1">
      <alignment horizontal="center" vertical="center"/>
      <protection locked="0"/>
    </xf>
    <xf numFmtId="0" fontId="20" fillId="12" borderId="1" xfId="4" applyFont="1" applyFill="1" applyBorder="1" applyAlignment="1" applyProtection="1">
      <alignment horizontal="center" vertical="center" wrapText="1"/>
      <protection locked="0"/>
    </xf>
    <xf numFmtId="0" fontId="28" fillId="12" borderId="1"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justify" vertical="center" wrapText="1"/>
      <protection locked="0"/>
    </xf>
    <xf numFmtId="0" fontId="24" fillId="6" borderId="1" xfId="0"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vertical="center" wrapText="1"/>
      <protection locked="0"/>
    </xf>
    <xf numFmtId="49" fontId="20" fillId="6" borderId="1" xfId="0" applyNumberFormat="1" applyFont="1" applyFill="1" applyBorder="1" applyAlignment="1" applyProtection="1">
      <alignment horizontal="justify" vertical="center"/>
      <protection locked="0"/>
    </xf>
    <xf numFmtId="0" fontId="25" fillId="6" borderId="1" xfId="0" applyFont="1" applyFill="1" applyBorder="1" applyAlignment="1" applyProtection="1">
      <alignment horizontal="center" vertical="center" wrapText="1"/>
      <protection locked="0"/>
    </xf>
    <xf numFmtId="0" fontId="20" fillId="27" borderId="1" xfId="20" applyFont="1" applyFill="1" applyBorder="1" applyAlignment="1" applyProtection="1">
      <alignment horizontal="justify" vertical="center"/>
      <protection locked="0"/>
    </xf>
    <xf numFmtId="0" fontId="22" fillId="6" borderId="1" xfId="0" applyFont="1" applyFill="1" applyBorder="1" applyAlignment="1" applyProtection="1">
      <alignment horizontal="center" vertical="center"/>
      <protection locked="0"/>
    </xf>
    <xf numFmtId="0" fontId="20" fillId="13" borderId="1" xfId="0" applyFont="1" applyFill="1" applyBorder="1" applyAlignment="1" applyProtection="1">
      <alignment horizontal="center" vertical="center" wrapText="1"/>
      <protection locked="0"/>
    </xf>
    <xf numFmtId="0" fontId="28"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2" fontId="20" fillId="13" borderId="1" xfId="0" applyNumberFormat="1" applyFont="1" applyFill="1" applyBorder="1" applyAlignment="1" applyProtection="1">
      <alignment horizontal="center" vertical="center"/>
      <protection locked="0"/>
    </xf>
    <xf numFmtId="0" fontId="24" fillId="13" borderId="1" xfId="0" applyFont="1" applyFill="1" applyBorder="1" applyAlignment="1" applyProtection="1">
      <alignment horizontal="center" vertical="center" wrapText="1"/>
      <protection locked="0"/>
    </xf>
    <xf numFmtId="49" fontId="20" fillId="13" borderId="1" xfId="0" applyNumberFormat="1" applyFont="1" applyFill="1" applyBorder="1" applyAlignment="1" applyProtection="1">
      <alignment horizontal="justify" vertical="center"/>
      <protection locked="0"/>
    </xf>
    <xf numFmtId="0" fontId="20" fillId="13" borderId="1" xfId="0" applyFont="1" applyFill="1" applyBorder="1" applyAlignment="1" applyProtection="1">
      <alignment horizontal="justify" vertical="center" wrapText="1"/>
      <protection locked="0"/>
    </xf>
    <xf numFmtId="0" fontId="20" fillId="14" borderId="1" xfId="0" applyFont="1" applyFill="1" applyBorder="1" applyAlignment="1" applyProtection="1">
      <alignment horizontal="center" vertical="center"/>
      <protection locked="0"/>
    </xf>
    <xf numFmtId="0" fontId="20" fillId="14" borderId="1" xfId="0" applyFont="1" applyFill="1" applyBorder="1" applyAlignment="1" applyProtection="1">
      <alignment horizontal="center" vertical="center" wrapText="1"/>
      <protection locked="0"/>
    </xf>
    <xf numFmtId="0" fontId="28" fillId="14" borderId="1" xfId="0" applyFont="1" applyFill="1" applyBorder="1" applyAlignment="1" applyProtection="1">
      <alignment horizontal="center" vertical="center" wrapText="1"/>
      <protection locked="0"/>
    </xf>
    <xf numFmtId="49" fontId="20" fillId="14" borderId="1" xfId="0" applyNumberFormat="1" applyFont="1" applyFill="1" applyBorder="1" applyAlignment="1" applyProtection="1">
      <alignment horizontal="justify" vertical="center"/>
      <protection locked="0"/>
    </xf>
    <xf numFmtId="0" fontId="20" fillId="15" borderId="1" xfId="0"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wrapText="1"/>
      <protection locked="0"/>
    </xf>
    <xf numFmtId="0" fontId="28" fillId="15" borderId="1" xfId="0" applyFont="1" applyFill="1" applyBorder="1" applyAlignment="1" applyProtection="1">
      <alignment horizontal="center" vertical="center" wrapText="1"/>
      <protection locked="0"/>
    </xf>
    <xf numFmtId="49" fontId="20" fillId="15" borderId="1" xfId="0" applyNumberFormat="1" applyFont="1" applyFill="1" applyBorder="1" applyAlignment="1" applyProtection="1">
      <alignment horizontal="justify" vertical="center"/>
      <protection locked="0"/>
    </xf>
    <xf numFmtId="0" fontId="20" fillId="16" borderId="1" xfId="0" applyFont="1" applyFill="1" applyBorder="1" applyAlignment="1" applyProtection="1">
      <alignment horizontal="center" vertical="center"/>
      <protection locked="0"/>
    </xf>
    <xf numFmtId="0" fontId="20" fillId="16" borderId="1" xfId="0" applyFont="1" applyFill="1" applyBorder="1" applyAlignment="1" applyProtection="1">
      <alignment horizontal="center" vertical="center" wrapText="1"/>
      <protection locked="0"/>
    </xf>
    <xf numFmtId="0" fontId="28" fillId="16" borderId="1" xfId="0" applyFont="1" applyFill="1" applyBorder="1" applyAlignment="1" applyProtection="1">
      <alignment horizontal="center" vertical="center" wrapText="1"/>
      <protection locked="0"/>
    </xf>
    <xf numFmtId="49" fontId="20" fillId="16" borderId="1" xfId="0" applyNumberFormat="1" applyFont="1" applyFill="1" applyBorder="1" applyAlignment="1" applyProtection="1">
      <alignment horizontal="justify" vertical="center"/>
      <protection locked="0"/>
    </xf>
    <xf numFmtId="0" fontId="28" fillId="14" borderId="1" xfId="0" applyFont="1" applyFill="1" applyBorder="1" applyAlignment="1" applyProtection="1">
      <alignment horizontal="justify" vertical="center" wrapText="1"/>
      <protection locked="0"/>
    </xf>
    <xf numFmtId="0" fontId="20" fillId="17" borderId="1" xfId="0" applyFont="1" applyFill="1" applyBorder="1" applyAlignment="1" applyProtection="1">
      <alignment horizontal="center" vertical="center"/>
      <protection locked="0"/>
    </xf>
    <xf numFmtId="0" fontId="20" fillId="17" borderId="1" xfId="0" applyFont="1" applyFill="1" applyBorder="1" applyAlignment="1" applyProtection="1">
      <alignment horizontal="center" vertical="center" wrapText="1"/>
      <protection locked="0"/>
    </xf>
    <xf numFmtId="0" fontId="26" fillId="17" borderId="1" xfId="0" applyFont="1" applyFill="1" applyBorder="1" applyAlignment="1">
      <alignment horizontal="center" vertical="center"/>
    </xf>
    <xf numFmtId="0" fontId="28" fillId="17" borderId="1" xfId="0" applyFont="1" applyFill="1" applyBorder="1" applyAlignment="1" applyProtection="1">
      <alignment horizontal="center" vertical="center" wrapText="1"/>
      <protection locked="0"/>
    </xf>
    <xf numFmtId="49" fontId="20" fillId="17" borderId="1" xfId="0" applyNumberFormat="1" applyFont="1" applyFill="1" applyBorder="1" applyAlignment="1" applyProtection="1">
      <alignment horizontal="justify" vertical="center"/>
      <protection locked="0"/>
    </xf>
    <xf numFmtId="0" fontId="20" fillId="18" borderId="1" xfId="0" applyFont="1" applyFill="1" applyBorder="1" applyAlignment="1" applyProtection="1">
      <alignment horizontal="center" vertical="center"/>
      <protection locked="0"/>
    </xf>
    <xf numFmtId="0" fontId="20" fillId="18" borderId="1"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49" fontId="20" fillId="18" borderId="1" xfId="0" applyNumberFormat="1" applyFont="1" applyFill="1" applyBorder="1" applyAlignment="1" applyProtection="1">
      <alignment horizontal="justify" vertical="center"/>
      <protection locked="0"/>
    </xf>
    <xf numFmtId="0" fontId="28" fillId="23" borderId="1" xfId="0" applyFont="1" applyFill="1" applyBorder="1" applyAlignment="1" applyProtection="1">
      <alignment horizontal="center" vertical="center" wrapText="1"/>
      <protection locked="0"/>
    </xf>
    <xf numFmtId="0" fontId="20" fillId="13" borderId="1" xfId="20" applyFont="1" applyFill="1" applyBorder="1" applyAlignment="1" applyProtection="1">
      <alignment horizontal="justify" vertical="center"/>
      <protection locked="0"/>
    </xf>
    <xf numFmtId="0" fontId="20" fillId="6" borderId="1" xfId="0" applyFont="1" applyFill="1" applyBorder="1" applyAlignment="1" applyProtection="1">
      <alignment horizontal="center" vertical="center"/>
    </xf>
    <xf numFmtId="0" fontId="28" fillId="23" borderId="1" xfId="0" applyFont="1" applyFill="1" applyBorder="1" applyAlignment="1" applyProtection="1">
      <alignment horizontal="center" vertical="center" wrapText="1"/>
    </xf>
    <xf numFmtId="0" fontId="20" fillId="23" borderId="1" xfId="0" applyFont="1" applyFill="1" applyBorder="1" applyAlignment="1" applyProtection="1">
      <alignment horizontal="center" vertical="center" wrapText="1"/>
    </xf>
    <xf numFmtId="49" fontId="20" fillId="6" borderId="1" xfId="0" applyNumberFormat="1" applyFont="1" applyFill="1" applyBorder="1" applyAlignment="1" applyProtection="1">
      <alignment horizontal="justify" vertical="center"/>
    </xf>
    <xf numFmtId="0" fontId="20" fillId="6" borderId="2" xfId="0" applyFont="1" applyFill="1" applyBorder="1" applyAlignment="1" applyProtection="1">
      <alignment horizontal="center" vertical="center"/>
    </xf>
    <xf numFmtId="0" fontId="20" fillId="6" borderId="2" xfId="0" applyFont="1" applyFill="1" applyBorder="1" applyAlignment="1" applyProtection="1">
      <alignment horizontal="center" vertical="center" wrapText="1"/>
    </xf>
    <xf numFmtId="0" fontId="28" fillId="23" borderId="2" xfId="0" applyFont="1" applyFill="1" applyBorder="1" applyAlignment="1" applyProtection="1">
      <alignment horizontal="center" vertical="center" wrapText="1"/>
    </xf>
    <xf numFmtId="0" fontId="20" fillId="13" borderId="1" xfId="0" applyFont="1" applyFill="1" applyBorder="1" applyAlignment="1" applyProtection="1">
      <alignment horizontal="center" vertical="center"/>
    </xf>
    <xf numFmtId="0" fontId="20" fillId="13" borderId="1" xfId="0" applyFont="1" applyFill="1" applyBorder="1" applyAlignment="1" applyProtection="1">
      <alignment horizontal="justify" vertical="center" wrapText="1"/>
    </xf>
    <xf numFmtId="0" fontId="28" fillId="13" borderId="1" xfId="0" applyFont="1" applyFill="1" applyBorder="1" applyAlignment="1" applyProtection="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wrapText="1"/>
    </xf>
    <xf numFmtId="9" fontId="26" fillId="0" borderId="1" xfId="0" applyNumberFormat="1" applyFont="1" applyBorder="1" applyAlignment="1">
      <alignment horizontal="center" vertical="center" wrapText="1"/>
    </xf>
    <xf numFmtId="0" fontId="21" fillId="9" borderId="1" xfId="0" applyFont="1" applyFill="1" applyBorder="1" applyAlignment="1" applyProtection="1">
      <alignment horizontal="justify" vertical="center" wrapText="1"/>
    </xf>
    <xf numFmtId="0" fontId="20" fillId="49" borderId="1" xfId="21" applyFont="1" applyFill="1" applyBorder="1" applyAlignment="1" applyProtection="1">
      <alignment horizontal="center" vertical="center"/>
      <protection locked="0"/>
    </xf>
    <xf numFmtId="0" fontId="20" fillId="49" borderId="1" xfId="21" applyFont="1" applyFill="1" applyBorder="1" applyAlignment="1" applyProtection="1">
      <alignment horizontal="justify" vertical="center" wrapText="1"/>
      <protection locked="0"/>
    </xf>
    <xf numFmtId="0" fontId="20" fillId="49" borderId="1" xfId="21" applyFont="1" applyFill="1" applyBorder="1" applyAlignment="1" applyProtection="1">
      <alignment horizontal="center" vertical="center" wrapText="1"/>
      <protection locked="0"/>
    </xf>
    <xf numFmtId="0" fontId="20" fillId="49" borderId="1" xfId="22" applyFont="1" applyFill="1" applyBorder="1" applyAlignment="1" applyProtection="1">
      <alignment horizontal="center" vertical="center"/>
      <protection locked="0"/>
    </xf>
    <xf numFmtId="0" fontId="28" fillId="49" borderId="1" xfId="22" applyFont="1" applyFill="1" applyBorder="1" applyAlignment="1" applyProtection="1">
      <alignment horizontal="center" vertical="center" wrapText="1"/>
      <protection locked="0"/>
    </xf>
    <xf numFmtId="49" fontId="20" fillId="49" borderId="1" xfId="22" applyNumberFormat="1" applyFont="1" applyFill="1" applyBorder="1" applyAlignment="1" applyProtection="1">
      <alignment horizontal="justify" vertical="center"/>
      <protection locked="0"/>
    </xf>
    <xf numFmtId="0" fontId="21" fillId="49" borderId="1" xfId="22" applyFont="1" applyFill="1" applyBorder="1" applyAlignment="1" applyProtection="1">
      <alignment horizontal="center" vertical="center" wrapText="1"/>
      <protection locked="0"/>
    </xf>
    <xf numFmtId="49" fontId="21" fillId="49" borderId="1" xfId="22" applyNumberFormat="1" applyFont="1" applyFill="1" applyBorder="1" applyAlignment="1" applyProtection="1">
      <alignment horizontal="center" vertical="center" wrapText="1"/>
      <protection locked="0"/>
    </xf>
    <xf numFmtId="0" fontId="21" fillId="49" borderId="1" xfId="0" applyFont="1" applyFill="1" applyBorder="1" applyAlignment="1" applyProtection="1">
      <alignment horizontal="center" vertical="center" wrapText="1"/>
    </xf>
    <xf numFmtId="0" fontId="23" fillId="49" borderId="1" xfId="0" applyFont="1" applyFill="1" applyBorder="1" applyAlignment="1">
      <alignment horizontal="center" vertical="center"/>
    </xf>
    <xf numFmtId="9" fontId="21" fillId="49" borderId="1" xfId="25" applyFont="1" applyFill="1" applyBorder="1" applyAlignment="1" applyProtection="1">
      <alignment horizontal="center" vertical="center" wrapText="1"/>
    </xf>
    <xf numFmtId="0" fontId="24" fillId="49" borderId="1" xfId="22" applyFont="1" applyFill="1" applyBorder="1" applyAlignment="1" applyProtection="1">
      <alignment horizontal="center" vertical="center"/>
      <protection locked="0"/>
    </xf>
    <xf numFmtId="0" fontId="25" fillId="49" borderId="1" xfId="22" applyFont="1" applyFill="1" applyBorder="1" applyAlignment="1" applyProtection="1">
      <alignment horizontal="center" vertical="center" wrapText="1"/>
      <protection locked="0"/>
    </xf>
    <xf numFmtId="49" fontId="24" fillId="49" borderId="1" xfId="22" applyNumberFormat="1" applyFont="1" applyFill="1" applyBorder="1" applyAlignment="1" applyProtection="1">
      <alignment horizontal="justify" vertical="center"/>
      <protection locked="0"/>
    </xf>
    <xf numFmtId="0" fontId="19" fillId="49" borderId="1" xfId="22" applyFont="1" applyFill="1" applyBorder="1" applyAlignment="1" applyProtection="1">
      <alignment horizontal="center" vertical="center" wrapText="1"/>
      <protection locked="0"/>
    </xf>
    <xf numFmtId="0" fontId="23" fillId="49" borderId="1" xfId="0" applyFont="1" applyFill="1" applyBorder="1" applyAlignment="1">
      <alignment horizontal="justify" vertical="center"/>
    </xf>
    <xf numFmtId="0" fontId="21" fillId="12" borderId="1" xfId="0" applyFont="1" applyFill="1" applyBorder="1" applyAlignment="1" applyProtection="1">
      <alignment horizontal="justify" vertical="center" wrapText="1"/>
    </xf>
    <xf numFmtId="0" fontId="21" fillId="6" borderId="1" xfId="0" applyFont="1" applyFill="1" applyBorder="1" applyAlignment="1" applyProtection="1">
      <alignment horizontal="justify" vertical="center" wrapText="1"/>
    </xf>
    <xf numFmtId="0" fontId="21" fillId="14" borderId="1" xfId="0" applyFont="1" applyFill="1" applyBorder="1" applyAlignment="1" applyProtection="1">
      <alignment horizontal="justify" vertical="center" wrapText="1"/>
    </xf>
    <xf numFmtId="0" fontId="21" fillId="15" borderId="1" xfId="0" applyFont="1" applyFill="1" applyBorder="1" applyAlignment="1" applyProtection="1">
      <alignment horizontal="justify" vertical="center"/>
    </xf>
    <xf numFmtId="0" fontId="21" fillId="16" borderId="1" xfId="0" applyFont="1" applyFill="1" applyBorder="1" applyAlignment="1" applyProtection="1">
      <alignment horizontal="justify" vertical="center" wrapText="1"/>
    </xf>
    <xf numFmtId="0" fontId="21" fillId="24" borderId="1" xfId="0" applyFont="1" applyFill="1" applyBorder="1" applyAlignment="1" applyProtection="1">
      <alignment horizontal="justify" vertical="center" wrapText="1"/>
    </xf>
    <xf numFmtId="0" fontId="21" fillId="17" borderId="1" xfId="0" applyFont="1" applyFill="1" applyBorder="1" applyAlignment="1" applyProtection="1">
      <alignment horizontal="justify" vertical="center" wrapText="1"/>
    </xf>
    <xf numFmtId="0" fontId="21" fillId="28" borderId="1" xfId="0" applyFont="1" applyFill="1" applyBorder="1" applyAlignment="1" applyProtection="1">
      <alignment horizontal="justify" vertical="center" wrapText="1"/>
    </xf>
    <xf numFmtId="0" fontId="26" fillId="29" borderId="1" xfId="0" applyFont="1" applyFill="1" applyBorder="1" applyAlignment="1">
      <alignment horizontal="center" vertical="center" wrapText="1"/>
    </xf>
    <xf numFmtId="0" fontId="5" fillId="19" borderId="1" xfId="5" applyFont="1" applyFill="1" applyBorder="1" applyAlignment="1">
      <alignment horizontal="center" vertical="center"/>
    </xf>
    <xf numFmtId="0" fontId="6" fillId="19" borderId="1" xfId="5" applyFont="1" applyFill="1" applyBorder="1" applyAlignment="1">
      <alignment horizontal="center" vertical="center"/>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4" fillId="19" borderId="5" xfId="5" applyFont="1" applyFill="1" applyBorder="1" applyAlignment="1">
      <alignment horizontal="center" vertical="center"/>
    </xf>
    <xf numFmtId="0" fontId="4" fillId="19" borderId="6" xfId="5" applyFont="1" applyFill="1" applyBorder="1" applyAlignment="1">
      <alignment horizontal="center" vertical="center"/>
    </xf>
    <xf numFmtId="0" fontId="4" fillId="19" borderId="7" xfId="5" applyFont="1" applyFill="1" applyBorder="1" applyAlignment="1">
      <alignment horizontal="center" vertical="center"/>
    </xf>
    <xf numFmtId="0" fontId="4" fillId="19" borderId="8" xfId="5" applyFont="1" applyFill="1" applyBorder="1" applyAlignment="1">
      <alignment horizontal="center" vertical="center"/>
    </xf>
    <xf numFmtId="0" fontId="4" fillId="19" borderId="0" xfId="5" applyFont="1" applyFill="1" applyBorder="1" applyAlignment="1">
      <alignment horizontal="center" vertical="center"/>
    </xf>
    <xf numFmtId="0" fontId="4" fillId="19" borderId="9" xfId="5" applyFont="1" applyFill="1" applyBorder="1" applyAlignment="1">
      <alignment horizontal="center" vertical="center"/>
    </xf>
    <xf numFmtId="0" fontId="4" fillId="19" borderId="10" xfId="5" applyFont="1" applyFill="1" applyBorder="1" applyAlignment="1">
      <alignment horizontal="center" vertical="center"/>
    </xf>
    <xf numFmtId="0" fontId="4" fillId="19" borderId="11" xfId="5" applyFont="1" applyFill="1" applyBorder="1" applyAlignment="1">
      <alignment horizontal="center" vertical="center"/>
    </xf>
    <xf numFmtId="0" fontId="4" fillId="19" borderId="12" xfId="5" applyFont="1" applyFill="1" applyBorder="1" applyAlignment="1">
      <alignment horizontal="center" vertical="center"/>
    </xf>
    <xf numFmtId="0" fontId="6" fillId="19" borderId="3" xfId="5" applyFont="1" applyFill="1" applyBorder="1" applyAlignment="1">
      <alignment horizontal="center" vertical="center"/>
    </xf>
    <xf numFmtId="0" fontId="6" fillId="19" borderId="4" xfId="5" applyFont="1" applyFill="1" applyBorder="1" applyAlignment="1">
      <alignment horizontal="center" vertical="center"/>
    </xf>
    <xf numFmtId="0" fontId="6" fillId="19" borderId="13" xfId="5" applyFont="1" applyFill="1" applyBorder="1" applyAlignment="1">
      <alignment horizontal="center" vertical="center"/>
    </xf>
    <xf numFmtId="0" fontId="5" fillId="19" borderId="5" xfId="5" applyFont="1" applyFill="1" applyBorder="1" applyAlignment="1">
      <alignment horizontal="center" vertical="center"/>
    </xf>
    <xf numFmtId="0" fontId="5" fillId="19" borderId="6" xfId="5" applyFont="1" applyFill="1" applyBorder="1" applyAlignment="1">
      <alignment horizontal="center" vertical="center"/>
    </xf>
    <xf numFmtId="0" fontId="5" fillId="19" borderId="7" xfId="5" applyFont="1" applyFill="1" applyBorder="1" applyAlignment="1">
      <alignment horizontal="center" vertical="center"/>
    </xf>
    <xf numFmtId="0" fontId="5" fillId="19" borderId="10" xfId="5" applyFont="1" applyFill="1" applyBorder="1" applyAlignment="1">
      <alignment horizontal="center" vertical="center"/>
    </xf>
    <xf numFmtId="0" fontId="5" fillId="19" borderId="11" xfId="5" applyFont="1" applyFill="1" applyBorder="1" applyAlignment="1">
      <alignment horizontal="center" vertical="center"/>
    </xf>
    <xf numFmtId="0" fontId="5" fillId="19" borderId="12" xfId="5" applyFont="1" applyFill="1" applyBorder="1" applyAlignment="1">
      <alignment horizontal="center" vertical="center"/>
    </xf>
    <xf numFmtId="0" fontId="5" fillId="29" borderId="3" xfId="5" applyFont="1" applyFill="1" applyBorder="1" applyAlignment="1">
      <alignment horizontal="center" vertical="center"/>
    </xf>
    <xf numFmtId="0" fontId="5" fillId="29" borderId="4" xfId="5" applyFont="1" applyFill="1" applyBorder="1" applyAlignment="1">
      <alignment horizontal="center" vertical="center"/>
    </xf>
    <xf numFmtId="0" fontId="5" fillId="29" borderId="13" xfId="5" applyFont="1" applyFill="1" applyBorder="1" applyAlignment="1">
      <alignment horizontal="center" vertical="center"/>
    </xf>
    <xf numFmtId="0" fontId="11" fillId="8" borderId="0" xfId="0" applyFont="1" applyFill="1" applyAlignment="1">
      <alignment horizontal="left"/>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6" fillId="29" borderId="0" xfId="0" applyFont="1" applyFill="1" applyBorder="1" applyAlignment="1">
      <alignment horizontal="center"/>
    </xf>
    <xf numFmtId="0" fontId="0" fillId="29" borderId="0" xfId="0" applyFill="1" applyBorder="1" applyAlignment="1">
      <alignment horizontal="center"/>
    </xf>
    <xf numFmtId="0" fontId="6" fillId="6" borderId="1" xfId="0" applyFont="1" applyFill="1" applyBorder="1" applyAlignment="1" applyProtection="1">
      <alignment horizontal="center" vertical="center" wrapText="1"/>
      <protection locked="0"/>
    </xf>
    <xf numFmtId="0" fontId="3" fillId="23" borderId="1" xfId="0" applyFont="1" applyFill="1" applyBorder="1" applyAlignment="1" applyProtection="1">
      <alignment horizontal="center" vertical="center" wrapText="1"/>
      <protection locked="0"/>
    </xf>
    <xf numFmtId="0" fontId="0" fillId="0" borderId="1" xfId="0" applyBorder="1" applyAlignment="1" applyProtection="1">
      <protection locked="0"/>
    </xf>
    <xf numFmtId="0" fontId="10" fillId="48" borderId="1" xfId="0" applyFont="1" applyFill="1" applyBorder="1" applyAlignment="1">
      <alignment horizontal="center"/>
    </xf>
  </cellXfs>
  <cellStyles count="27">
    <cellStyle name="Normal" xfId="0" builtinId="0"/>
    <cellStyle name="Normal 10" xfId="1"/>
    <cellStyle name="Normal 11" xfId="2"/>
    <cellStyle name="Normal 14" xfId="3"/>
    <cellStyle name="Normal 15" xfId="4"/>
    <cellStyle name="Normal 2" xfId="5"/>
    <cellStyle name="Normal 2 10" xfId="6"/>
    <cellStyle name="Normal 2 11" xfId="7"/>
    <cellStyle name="Normal 2 12" xfId="8"/>
    <cellStyle name="Normal 2 13" xfId="9"/>
    <cellStyle name="Normal 2 14" xfId="10"/>
    <cellStyle name="Normal 2 2" xfId="11"/>
    <cellStyle name="Normal 2 3" xfId="12"/>
    <cellStyle name="Normal 2 4" xfId="13"/>
    <cellStyle name="Normal 2 5" xfId="14"/>
    <cellStyle name="Normal 2 6" xfId="15"/>
    <cellStyle name="Normal 2 7" xfId="16"/>
    <cellStyle name="Normal 2 8" xfId="17"/>
    <cellStyle name="Normal 2 9" xfId="18"/>
    <cellStyle name="Normal 3" xfId="19"/>
    <cellStyle name="Normal 4" xfId="20"/>
    <cellStyle name="Normal 5" xfId="21"/>
    <cellStyle name="Normal 6" xfId="22"/>
    <cellStyle name="Normal 8" xfId="23"/>
    <cellStyle name="Normal 9" xfId="24"/>
    <cellStyle name="Porcentual 2" xfId="25"/>
    <cellStyle name="Porcentual 3" xfId="26"/>
  </cellStyles>
  <dxfs count="9">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
      <fill>
        <patternFill>
          <bgColor rgb="FFFFFF00"/>
        </patternFill>
      </fill>
    </dxf>
    <dxf>
      <font>
        <color theme="0"/>
      </font>
      <fill>
        <patternFill>
          <bgColor theme="1"/>
        </pattern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131674</xdr:colOff>
      <xdr:row>0</xdr:row>
      <xdr:rowOff>124358</xdr:rowOff>
    </xdr:from>
    <xdr:to>
      <xdr:col>2</xdr:col>
      <xdr:colOff>131674</xdr:colOff>
      <xdr:row>2</xdr:row>
      <xdr:rowOff>373075</xdr:rowOff>
    </xdr:to>
    <xdr:pic>
      <xdr:nvPicPr>
        <xdr:cNvPr id="5261"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131674" y="124358"/>
          <a:ext cx="1865376" cy="929031"/>
        </a:xfrm>
        <a:prstGeom prst="rect">
          <a:avLst/>
        </a:prstGeom>
        <a:noFill/>
        <a:ln w="9525">
          <a:noFill/>
          <a:miter lim="800000"/>
          <a:headEnd/>
          <a:tailEnd/>
        </a:ln>
      </xdr:spPr>
    </xdr:pic>
    <xdr:clientData/>
  </xdr:twoCellAnchor>
  <xdr:twoCellAnchor>
    <xdr:from>
      <xdr:col>21</xdr:col>
      <xdr:colOff>3009683</xdr:colOff>
      <xdr:row>0</xdr:row>
      <xdr:rowOff>0</xdr:rowOff>
    </xdr:from>
    <xdr:to>
      <xdr:col>24</xdr:col>
      <xdr:colOff>708529</xdr:colOff>
      <xdr:row>2</xdr:row>
      <xdr:rowOff>321869</xdr:rowOff>
    </xdr:to>
    <xdr:pic>
      <xdr:nvPicPr>
        <xdr:cNvPr id="5262" name="Picture 267" descr="LOGOFPS1"/>
        <xdr:cNvPicPr>
          <a:picLocks noChangeAspect="1" noChangeArrowheads="1"/>
        </xdr:cNvPicPr>
      </xdr:nvPicPr>
      <xdr:blipFill>
        <a:blip xmlns:r="http://schemas.openxmlformats.org/officeDocument/2006/relationships" r:embed="rId2" cstate="print"/>
        <a:srcRect/>
        <a:stretch>
          <a:fillRect/>
        </a:stretch>
      </xdr:blipFill>
      <xdr:spPr bwMode="auto">
        <a:xfrm>
          <a:off x="25854007" y="0"/>
          <a:ext cx="2955341" cy="10011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tabSelected="1" topLeftCell="E48" zoomScale="85" zoomScaleNormal="85" workbookViewId="0">
      <pane xSplit="3315" topLeftCell="N1" activePane="topRight"/>
      <selection activeCell="R46" sqref="R46"/>
      <selection pane="topRight" activeCell="R54" sqref="R54"/>
    </sheetView>
  </sheetViews>
  <sheetFormatPr baseColWidth="10" defaultRowHeight="15" x14ac:dyDescent="0.25"/>
  <cols>
    <col min="1" max="1" width="3.42578125" customWidth="1"/>
    <col min="2" max="2" width="19.5703125" customWidth="1"/>
    <col min="3" max="3" width="6.140625" customWidth="1"/>
    <col min="4" max="4" width="29.7109375" customWidth="1"/>
    <col min="5" max="5" width="17" customWidth="1"/>
    <col min="6" max="6" width="16.28515625" customWidth="1"/>
    <col min="7" max="7" width="9.85546875" customWidth="1"/>
    <col min="8" max="8" width="17.85546875" customWidth="1"/>
    <col min="9" max="9" width="24.85546875" customWidth="1"/>
    <col min="10" max="10" width="13" customWidth="1"/>
    <col min="11" max="11" width="13.5703125" customWidth="1"/>
    <col min="12" max="12" width="8.85546875" customWidth="1"/>
    <col min="13" max="13" width="13.85546875" customWidth="1"/>
    <col min="14" max="14" width="11.85546875" customWidth="1"/>
    <col min="15" max="15" width="12.28515625" customWidth="1"/>
    <col min="16" max="16" width="16.28515625" customWidth="1"/>
    <col min="17" max="17" width="11.7109375" customWidth="1"/>
    <col min="18" max="18" width="14.42578125" customWidth="1"/>
    <col min="19" max="19" width="11.140625" customWidth="1"/>
    <col min="20" max="20" width="10.7109375" bestFit="1" customWidth="1"/>
    <col min="21" max="21" width="16.42578125" customWidth="1"/>
    <col min="22" max="22" width="33.28515625" customWidth="1"/>
    <col min="23" max="23" width="16.140625" customWidth="1"/>
    <col min="24" max="24" width="18.85546875" customWidth="1"/>
    <col min="25" max="25" width="37.42578125" customWidth="1"/>
    <col min="26" max="26" width="13.5703125" customWidth="1"/>
  </cols>
  <sheetData>
    <row r="1" spans="1:26" ht="42.75" customHeight="1" x14ac:dyDescent="0.25">
      <c r="A1" s="236"/>
      <c r="B1" s="237"/>
      <c r="C1" s="238"/>
      <c r="D1" s="254" t="s">
        <v>187</v>
      </c>
      <c r="E1" s="255"/>
      <c r="F1" s="255"/>
      <c r="G1" s="255"/>
      <c r="H1" s="255"/>
      <c r="I1" s="255"/>
      <c r="J1" s="255"/>
      <c r="K1" s="255"/>
      <c r="L1" s="255"/>
      <c r="M1" s="255"/>
      <c r="N1" s="255"/>
      <c r="O1" s="255"/>
      <c r="P1" s="255"/>
      <c r="Q1" s="255"/>
      <c r="R1" s="255"/>
      <c r="S1" s="255"/>
      <c r="T1" s="255"/>
      <c r="U1" s="256"/>
      <c r="V1" s="231"/>
      <c r="W1" s="231"/>
      <c r="X1" s="231"/>
      <c r="Y1" s="231"/>
      <c r="Z1" s="231"/>
    </row>
    <row r="2" spans="1:26" ht="11.25" customHeight="1" x14ac:dyDescent="0.25">
      <c r="A2" s="239"/>
      <c r="B2" s="240"/>
      <c r="C2" s="241"/>
      <c r="D2" s="248" t="s">
        <v>25</v>
      </c>
      <c r="E2" s="249"/>
      <c r="F2" s="249"/>
      <c r="G2" s="249"/>
      <c r="H2" s="249"/>
      <c r="I2" s="249"/>
      <c r="J2" s="249"/>
      <c r="K2" s="249"/>
      <c r="L2" s="249"/>
      <c r="M2" s="249"/>
      <c r="N2" s="249"/>
      <c r="O2" s="249"/>
      <c r="P2" s="249"/>
      <c r="Q2" s="249"/>
      <c r="R2" s="249"/>
      <c r="S2" s="249"/>
      <c r="T2" s="249"/>
      <c r="U2" s="250"/>
      <c r="V2" s="231"/>
      <c r="W2" s="231"/>
      <c r="X2" s="231"/>
      <c r="Y2" s="231"/>
      <c r="Z2" s="231"/>
    </row>
    <row r="3" spans="1:26" ht="30" customHeight="1" x14ac:dyDescent="0.25">
      <c r="A3" s="242"/>
      <c r="B3" s="243"/>
      <c r="C3" s="244"/>
      <c r="D3" s="251"/>
      <c r="E3" s="252"/>
      <c r="F3" s="252"/>
      <c r="G3" s="252"/>
      <c r="H3" s="252"/>
      <c r="I3" s="252"/>
      <c r="J3" s="252"/>
      <c r="K3" s="252"/>
      <c r="L3" s="252"/>
      <c r="M3" s="252"/>
      <c r="N3" s="252"/>
      <c r="O3" s="252"/>
      <c r="P3" s="252"/>
      <c r="Q3" s="252"/>
      <c r="R3" s="252"/>
      <c r="S3" s="252"/>
      <c r="T3" s="252"/>
      <c r="U3" s="253"/>
      <c r="V3" s="231"/>
      <c r="W3" s="231"/>
      <c r="X3" s="231"/>
      <c r="Y3" s="231"/>
      <c r="Z3" s="231"/>
    </row>
    <row r="4" spans="1:26" ht="24" customHeight="1" x14ac:dyDescent="0.25">
      <c r="A4" s="245" t="s">
        <v>185</v>
      </c>
      <c r="B4" s="246"/>
      <c r="C4" s="247"/>
      <c r="D4" s="245" t="s">
        <v>27</v>
      </c>
      <c r="E4" s="246"/>
      <c r="F4" s="246"/>
      <c r="G4" s="246"/>
      <c r="H4" s="246"/>
      <c r="I4" s="246"/>
      <c r="J4" s="246"/>
      <c r="K4" s="246"/>
      <c r="L4" s="247"/>
      <c r="M4" s="232" t="s">
        <v>186</v>
      </c>
      <c r="N4" s="232"/>
      <c r="O4" s="232"/>
      <c r="P4" s="232"/>
      <c r="Q4" s="232"/>
      <c r="R4" s="232"/>
      <c r="S4" s="232"/>
      <c r="T4" s="232"/>
      <c r="U4" s="232"/>
      <c r="V4" s="232" t="s">
        <v>26</v>
      </c>
      <c r="W4" s="232"/>
      <c r="X4" s="232"/>
      <c r="Y4" s="232"/>
      <c r="Z4" s="232"/>
    </row>
    <row r="5" spans="1:26" ht="23.65" customHeight="1" x14ac:dyDescent="0.25">
      <c r="A5" s="15"/>
      <c r="B5" s="16"/>
      <c r="C5" s="16"/>
      <c r="D5" s="16"/>
      <c r="E5" s="16"/>
      <c r="F5" s="16"/>
      <c r="G5" s="16"/>
      <c r="H5" s="16"/>
      <c r="I5" s="16"/>
      <c r="J5" s="16"/>
      <c r="K5" s="16"/>
      <c r="L5" s="16"/>
      <c r="M5" s="16"/>
      <c r="N5" s="16"/>
      <c r="O5" s="16"/>
      <c r="P5" s="16"/>
      <c r="Q5" s="16"/>
      <c r="R5" s="16"/>
      <c r="S5" s="16"/>
      <c r="T5" s="16"/>
      <c r="U5" s="16"/>
      <c r="V5" s="44"/>
      <c r="W5" s="44"/>
      <c r="X5" s="44"/>
      <c r="Y5" s="44"/>
      <c r="Z5" s="44"/>
    </row>
    <row r="6" spans="1:26" ht="31.15" customHeight="1" x14ac:dyDescent="0.25">
      <c r="A6" s="258" t="s">
        <v>0</v>
      </c>
      <c r="B6" s="258"/>
      <c r="C6" s="258"/>
      <c r="D6" s="258"/>
      <c r="E6" s="259" t="s">
        <v>1</v>
      </c>
      <c r="F6" s="259"/>
      <c r="G6" s="259"/>
      <c r="H6" s="259"/>
      <c r="I6" s="259"/>
      <c r="J6" s="259"/>
      <c r="K6" s="259"/>
      <c r="L6" s="259"/>
      <c r="M6" s="262" t="s">
        <v>2</v>
      </c>
      <c r="N6" s="262"/>
      <c r="O6" s="262"/>
      <c r="P6" s="262"/>
      <c r="Q6" s="263" t="s">
        <v>3</v>
      </c>
      <c r="R6" s="263"/>
      <c r="S6" s="263"/>
      <c r="T6" s="263"/>
      <c r="U6" s="263"/>
      <c r="V6" s="264"/>
      <c r="W6" s="233" t="s">
        <v>281</v>
      </c>
      <c r="X6" s="234"/>
      <c r="Y6" s="234"/>
      <c r="Z6" s="235"/>
    </row>
    <row r="7" spans="1:26" ht="90.75" customHeight="1" x14ac:dyDescent="0.25">
      <c r="A7" s="1" t="s">
        <v>4</v>
      </c>
      <c r="B7" s="1" t="s">
        <v>22</v>
      </c>
      <c r="C7" s="1" t="s">
        <v>4</v>
      </c>
      <c r="D7" s="1" t="s">
        <v>23</v>
      </c>
      <c r="E7" s="2" t="s">
        <v>24</v>
      </c>
      <c r="F7" s="2" t="s">
        <v>5</v>
      </c>
      <c r="G7" s="2" t="s">
        <v>6</v>
      </c>
      <c r="H7" s="2" t="s">
        <v>7</v>
      </c>
      <c r="I7" s="2" t="s">
        <v>8</v>
      </c>
      <c r="J7" s="2" t="s">
        <v>9</v>
      </c>
      <c r="K7" s="2" t="s">
        <v>10</v>
      </c>
      <c r="L7" s="2" t="s">
        <v>11</v>
      </c>
      <c r="M7" s="3" t="s">
        <v>12</v>
      </c>
      <c r="N7" s="4" t="s">
        <v>13</v>
      </c>
      <c r="O7" s="1" t="s">
        <v>14</v>
      </c>
      <c r="P7" s="8" t="s">
        <v>15</v>
      </c>
      <c r="Q7" s="5" t="s">
        <v>16</v>
      </c>
      <c r="R7" s="5" t="s">
        <v>17</v>
      </c>
      <c r="S7" s="10" t="s">
        <v>18</v>
      </c>
      <c r="T7" s="6" t="s">
        <v>19</v>
      </c>
      <c r="U7" s="7" t="s">
        <v>20</v>
      </c>
      <c r="V7" s="9" t="s">
        <v>21</v>
      </c>
      <c r="W7" s="43" t="s">
        <v>282</v>
      </c>
      <c r="X7" s="9" t="s">
        <v>20</v>
      </c>
      <c r="Y7" s="43" t="s">
        <v>283</v>
      </c>
      <c r="Z7" s="43" t="s">
        <v>284</v>
      </c>
    </row>
    <row r="8" spans="1:26" ht="156.75" customHeight="1" x14ac:dyDescent="0.25">
      <c r="A8" s="126">
        <v>6</v>
      </c>
      <c r="B8" s="127" t="s">
        <v>40</v>
      </c>
      <c r="C8" s="126">
        <v>6.2</v>
      </c>
      <c r="D8" s="127" t="s">
        <v>41</v>
      </c>
      <c r="E8" s="128" t="s">
        <v>33</v>
      </c>
      <c r="F8" s="128" t="s">
        <v>42</v>
      </c>
      <c r="G8" s="128" t="s">
        <v>43</v>
      </c>
      <c r="H8" s="129" t="s">
        <v>200</v>
      </c>
      <c r="I8" s="130" t="s">
        <v>44</v>
      </c>
      <c r="J8" s="45" t="s">
        <v>35</v>
      </c>
      <c r="K8" s="45" t="s">
        <v>39</v>
      </c>
      <c r="L8" s="55">
        <v>0.9</v>
      </c>
      <c r="M8" s="56" t="s">
        <v>28</v>
      </c>
      <c r="N8" s="56" t="s">
        <v>29</v>
      </c>
      <c r="O8" s="56" t="s">
        <v>30</v>
      </c>
      <c r="P8" s="56" t="s">
        <v>31</v>
      </c>
      <c r="Q8" s="56">
        <v>37</v>
      </c>
      <c r="R8" s="56">
        <v>39</v>
      </c>
      <c r="S8" s="57">
        <f>+Q8/R8</f>
        <v>0.94871794871794868</v>
      </c>
      <c r="T8" s="57">
        <f>+S8/L8</f>
        <v>1.054131054131054</v>
      </c>
      <c r="U8" s="46" t="str">
        <f>IF(S8&gt;=95%,$P$7,IF(S8&gt;=70%,$O$7,IF(S8&gt;=50%,$N$7,IF(S8&lt;50%,$M$7,"ojo"))))</f>
        <v>ACEPTABLE</v>
      </c>
      <c r="V8" s="205" t="s">
        <v>257</v>
      </c>
      <c r="W8" s="204">
        <v>1</v>
      </c>
      <c r="X8" s="202" t="s">
        <v>15</v>
      </c>
      <c r="Y8" s="203" t="s">
        <v>289</v>
      </c>
      <c r="Z8" s="202" t="s">
        <v>285</v>
      </c>
    </row>
    <row r="9" spans="1:26" ht="123" customHeight="1" x14ac:dyDescent="0.25">
      <c r="A9" s="126">
        <v>6</v>
      </c>
      <c r="B9" s="127" t="s">
        <v>40</v>
      </c>
      <c r="C9" s="126">
        <v>6.1</v>
      </c>
      <c r="D9" s="127" t="s">
        <v>41</v>
      </c>
      <c r="E9" s="128" t="s">
        <v>33</v>
      </c>
      <c r="F9" s="128" t="s">
        <v>34</v>
      </c>
      <c r="G9" s="128" t="s">
        <v>201</v>
      </c>
      <c r="H9" s="129" t="s">
        <v>181</v>
      </c>
      <c r="I9" s="130" t="s">
        <v>202</v>
      </c>
      <c r="J9" s="45" t="s">
        <v>35</v>
      </c>
      <c r="K9" s="45" t="s">
        <v>39</v>
      </c>
      <c r="L9" s="55">
        <v>1</v>
      </c>
      <c r="M9" s="56" t="s">
        <v>28</v>
      </c>
      <c r="N9" s="56" t="s">
        <v>29</v>
      </c>
      <c r="O9" s="56" t="s">
        <v>30</v>
      </c>
      <c r="P9" s="56" t="s">
        <v>31</v>
      </c>
      <c r="Q9" s="56">
        <v>1</v>
      </c>
      <c r="R9" s="56">
        <v>1</v>
      </c>
      <c r="S9" s="57">
        <f>+Q9/R9</f>
        <v>1</v>
      </c>
      <c r="T9" s="57">
        <f>+S9/L9</f>
        <v>1</v>
      </c>
      <c r="U9" s="46" t="str">
        <f>IF(S9&gt;=95%,$P$7,IF(S9&gt;=70%,$O$7,IF(S9&gt;=50%,$N$7,IF(S9&lt;50%,$M$7,"ojo"))))</f>
        <v>SATISFACTORIO</v>
      </c>
      <c r="V9" s="205" t="s">
        <v>236</v>
      </c>
      <c r="W9" s="204">
        <v>1</v>
      </c>
      <c r="X9" s="202" t="s">
        <v>15</v>
      </c>
      <c r="Y9" s="203" t="s">
        <v>290</v>
      </c>
      <c r="Z9" s="202" t="s">
        <v>285</v>
      </c>
    </row>
    <row r="10" spans="1:26" ht="133.5" customHeight="1" x14ac:dyDescent="0.25">
      <c r="A10" s="126">
        <v>3</v>
      </c>
      <c r="B10" s="127" t="s">
        <v>32</v>
      </c>
      <c r="C10" s="126">
        <v>3.5</v>
      </c>
      <c r="D10" s="127" t="s">
        <v>37</v>
      </c>
      <c r="E10" s="128" t="s">
        <v>33</v>
      </c>
      <c r="F10" s="128" t="s">
        <v>34</v>
      </c>
      <c r="G10" s="128" t="s">
        <v>38</v>
      </c>
      <c r="H10" s="129" t="s">
        <v>203</v>
      </c>
      <c r="I10" s="130" t="s">
        <v>206</v>
      </c>
      <c r="J10" s="45" t="s">
        <v>35</v>
      </c>
      <c r="K10" s="45" t="s">
        <v>36</v>
      </c>
      <c r="L10" s="55">
        <v>1</v>
      </c>
      <c r="M10" s="56" t="s">
        <v>28</v>
      </c>
      <c r="N10" s="56" t="s">
        <v>29</v>
      </c>
      <c r="O10" s="56" t="s">
        <v>30</v>
      </c>
      <c r="P10" s="56" t="s">
        <v>31</v>
      </c>
      <c r="Q10" s="56">
        <v>2</v>
      </c>
      <c r="R10" s="56">
        <v>2</v>
      </c>
      <c r="S10" s="58">
        <f t="shared" ref="S10:S48" si="0">+Q10/R10</f>
        <v>1</v>
      </c>
      <c r="T10" s="57">
        <f t="shared" ref="T10:T48" si="1">+S10/L10</f>
        <v>1</v>
      </c>
      <c r="U10" s="46" t="str">
        <f t="shared" ref="U10:U48" si="2">IF(S10&gt;=95%,$P$7,IF(S10&gt;=70%,$O$7,IF(S10&gt;=50%,$N$7,IF(S10&lt;50%,$M$7,"ojo"))))</f>
        <v>SATISFACTORIO</v>
      </c>
      <c r="V10" s="205" t="s">
        <v>237</v>
      </c>
      <c r="W10" s="204">
        <v>1</v>
      </c>
      <c r="X10" s="202" t="s">
        <v>15</v>
      </c>
      <c r="Y10" s="203" t="s">
        <v>291</v>
      </c>
      <c r="Z10" s="202" t="s">
        <v>285</v>
      </c>
    </row>
    <row r="11" spans="1:26" ht="133.5" customHeight="1" x14ac:dyDescent="0.25">
      <c r="A11" s="126">
        <v>3</v>
      </c>
      <c r="B11" s="127" t="s">
        <v>32</v>
      </c>
      <c r="C11" s="126">
        <v>3.2</v>
      </c>
      <c r="D11" s="127" t="s">
        <v>204</v>
      </c>
      <c r="E11" s="128" t="s">
        <v>33</v>
      </c>
      <c r="F11" s="128" t="s">
        <v>34</v>
      </c>
      <c r="G11" s="128" t="s">
        <v>182</v>
      </c>
      <c r="H11" s="129" t="s">
        <v>199</v>
      </c>
      <c r="I11" s="130" t="s">
        <v>205</v>
      </c>
      <c r="J11" s="45" t="s">
        <v>35</v>
      </c>
      <c r="K11" s="45" t="s">
        <v>39</v>
      </c>
      <c r="L11" s="55">
        <v>0.95</v>
      </c>
      <c r="M11" s="56" t="s">
        <v>28</v>
      </c>
      <c r="N11" s="56" t="s">
        <v>29</v>
      </c>
      <c r="O11" s="56" t="s">
        <v>30</v>
      </c>
      <c r="P11" s="56" t="s">
        <v>31</v>
      </c>
      <c r="Q11" s="56">
        <v>1</v>
      </c>
      <c r="R11" s="56">
        <v>1</v>
      </c>
      <c r="S11" s="58">
        <f t="shared" si="0"/>
        <v>1</v>
      </c>
      <c r="T11" s="57">
        <f t="shared" si="1"/>
        <v>1.0526315789473684</v>
      </c>
      <c r="U11" s="46" t="str">
        <f t="shared" si="2"/>
        <v>SATISFACTORIO</v>
      </c>
      <c r="V11" s="205" t="s">
        <v>251</v>
      </c>
      <c r="W11" s="204">
        <v>1</v>
      </c>
      <c r="X11" s="202" t="s">
        <v>15</v>
      </c>
      <c r="Y11" s="203" t="s">
        <v>292</v>
      </c>
      <c r="Z11" s="202" t="s">
        <v>285</v>
      </c>
    </row>
    <row r="12" spans="1:26" ht="138" customHeight="1" x14ac:dyDescent="0.25">
      <c r="A12" s="206">
        <v>4</v>
      </c>
      <c r="B12" s="207" t="s">
        <v>45</v>
      </c>
      <c r="C12" s="206">
        <v>4.4000000000000004</v>
      </c>
      <c r="D12" s="208" t="s">
        <v>46</v>
      </c>
      <c r="E12" s="208" t="s">
        <v>47</v>
      </c>
      <c r="F12" s="209" t="s">
        <v>42</v>
      </c>
      <c r="G12" s="209" t="s">
        <v>48</v>
      </c>
      <c r="H12" s="210" t="s">
        <v>233</v>
      </c>
      <c r="I12" s="211" t="s">
        <v>235</v>
      </c>
      <c r="J12" s="212" t="s">
        <v>35</v>
      </c>
      <c r="K12" s="212" t="s">
        <v>36</v>
      </c>
      <c r="L12" s="213" t="s">
        <v>234</v>
      </c>
      <c r="M12" s="214" t="s">
        <v>28</v>
      </c>
      <c r="N12" s="214" t="s">
        <v>29</v>
      </c>
      <c r="O12" s="214" t="s">
        <v>30</v>
      </c>
      <c r="P12" s="214" t="s">
        <v>31</v>
      </c>
      <c r="Q12" s="215">
        <v>585</v>
      </c>
      <c r="R12" s="215">
        <v>585</v>
      </c>
      <c r="S12" s="216">
        <f t="shared" si="0"/>
        <v>1</v>
      </c>
      <c r="T12" s="216">
        <f t="shared" si="1"/>
        <v>1.4285714285714286</v>
      </c>
      <c r="U12" s="46" t="str">
        <f t="shared" si="2"/>
        <v>SATISFACTORIO</v>
      </c>
      <c r="V12" s="221" t="s">
        <v>227</v>
      </c>
      <c r="W12" s="204">
        <v>1</v>
      </c>
      <c r="X12" s="202" t="s">
        <v>15</v>
      </c>
      <c r="Y12" s="203" t="s">
        <v>309</v>
      </c>
      <c r="Z12" s="202" t="s">
        <v>286</v>
      </c>
    </row>
    <row r="13" spans="1:26" ht="144" customHeight="1" x14ac:dyDescent="0.25">
      <c r="A13" s="208">
        <v>3</v>
      </c>
      <c r="B13" s="208" t="s">
        <v>32</v>
      </c>
      <c r="C13" s="206">
        <v>3.3</v>
      </c>
      <c r="D13" s="208" t="s">
        <v>51</v>
      </c>
      <c r="E13" s="208" t="s">
        <v>47</v>
      </c>
      <c r="F13" s="217" t="s">
        <v>57</v>
      </c>
      <c r="G13" s="217" t="s">
        <v>52</v>
      </c>
      <c r="H13" s="218" t="s">
        <v>238</v>
      </c>
      <c r="I13" s="219" t="s">
        <v>239</v>
      </c>
      <c r="J13" s="220" t="s">
        <v>240</v>
      </c>
      <c r="K13" s="220" t="s">
        <v>36</v>
      </c>
      <c r="L13" s="213" t="s">
        <v>50</v>
      </c>
      <c r="M13" s="214" t="s">
        <v>28</v>
      </c>
      <c r="N13" s="214" t="s">
        <v>29</v>
      </c>
      <c r="O13" s="214" t="s">
        <v>30</v>
      </c>
      <c r="P13" s="214" t="s">
        <v>31</v>
      </c>
      <c r="Q13" s="215">
        <v>679</v>
      </c>
      <c r="R13" s="215">
        <v>919</v>
      </c>
      <c r="S13" s="216">
        <f t="shared" si="0"/>
        <v>0.73884657236126228</v>
      </c>
      <c r="T13" s="216">
        <f t="shared" si="1"/>
        <v>0.77773323406448669</v>
      </c>
      <c r="U13" s="46" t="str">
        <f t="shared" si="2"/>
        <v>ACEPTABLE</v>
      </c>
      <c r="V13" s="221" t="s">
        <v>228</v>
      </c>
      <c r="W13" s="204">
        <v>0.74</v>
      </c>
      <c r="X13" s="202" t="s">
        <v>14</v>
      </c>
      <c r="Y13" s="203" t="s">
        <v>310</v>
      </c>
      <c r="Z13" s="202" t="s">
        <v>286</v>
      </c>
    </row>
    <row r="14" spans="1:26" ht="110.25" customHeight="1" x14ac:dyDescent="0.25">
      <c r="A14" s="208">
        <v>3</v>
      </c>
      <c r="B14" s="208" t="s">
        <v>32</v>
      </c>
      <c r="C14" s="206">
        <v>3.3</v>
      </c>
      <c r="D14" s="208" t="s">
        <v>51</v>
      </c>
      <c r="E14" s="208" t="s">
        <v>47</v>
      </c>
      <c r="F14" s="217" t="s">
        <v>42</v>
      </c>
      <c r="G14" s="217" t="s">
        <v>241</v>
      </c>
      <c r="H14" s="218" t="s">
        <v>242</v>
      </c>
      <c r="I14" s="219" t="s">
        <v>243</v>
      </c>
      <c r="J14" s="220" t="s">
        <v>35</v>
      </c>
      <c r="K14" s="220" t="s">
        <v>36</v>
      </c>
      <c r="L14" s="213" t="s">
        <v>234</v>
      </c>
      <c r="M14" s="214" t="s">
        <v>28</v>
      </c>
      <c r="N14" s="214" t="s">
        <v>244</v>
      </c>
      <c r="O14" s="214" t="s">
        <v>30</v>
      </c>
      <c r="P14" s="214" t="s">
        <v>31</v>
      </c>
      <c r="Q14" s="215" t="s">
        <v>270</v>
      </c>
      <c r="R14" s="215" t="s">
        <v>270</v>
      </c>
      <c r="S14" s="216">
        <v>0</v>
      </c>
      <c r="T14" s="216">
        <f>+S14/L14</f>
        <v>0</v>
      </c>
      <c r="U14" s="46" t="str">
        <f>IF(S14&gt;=95%,$P$7,IF(S14&gt;=70%,$O$7,IF(S14&gt;=50%,$N$7,IF(S14&lt;50%,$M$7,"ojo"))))</f>
        <v>INSATISFACTORIO</v>
      </c>
      <c r="V14" s="221" t="s">
        <v>271</v>
      </c>
      <c r="W14" s="204">
        <v>0</v>
      </c>
      <c r="X14" s="202" t="s">
        <v>12</v>
      </c>
      <c r="Y14" s="203" t="s">
        <v>311</v>
      </c>
      <c r="Z14" s="202" t="s">
        <v>286</v>
      </c>
    </row>
    <row r="15" spans="1:26" ht="110.25" customHeight="1" x14ac:dyDescent="0.25">
      <c r="A15" s="208">
        <v>2</v>
      </c>
      <c r="B15" s="208" t="s">
        <v>60</v>
      </c>
      <c r="C15" s="206">
        <v>2.1</v>
      </c>
      <c r="D15" s="208" t="s">
        <v>61</v>
      </c>
      <c r="E15" s="208" t="s">
        <v>47</v>
      </c>
      <c r="F15" s="217" t="s">
        <v>57</v>
      </c>
      <c r="G15" s="217" t="s">
        <v>245</v>
      </c>
      <c r="H15" s="218" t="s">
        <v>248</v>
      </c>
      <c r="I15" s="219" t="s">
        <v>246</v>
      </c>
      <c r="J15" s="220" t="s">
        <v>35</v>
      </c>
      <c r="K15" s="220" t="s">
        <v>36</v>
      </c>
      <c r="L15" s="213" t="s">
        <v>50</v>
      </c>
      <c r="M15" s="214" t="s">
        <v>28</v>
      </c>
      <c r="N15" s="214" t="s">
        <v>247</v>
      </c>
      <c r="O15" s="214" t="s">
        <v>30</v>
      </c>
      <c r="P15" s="214" t="s">
        <v>31</v>
      </c>
      <c r="Q15" s="215" t="s">
        <v>270</v>
      </c>
      <c r="R15" s="215" t="s">
        <v>270</v>
      </c>
      <c r="S15" s="216">
        <v>0</v>
      </c>
      <c r="T15" s="216">
        <f>+S15/L15</f>
        <v>0</v>
      </c>
      <c r="U15" s="46" t="str">
        <f>IF(S15&gt;=95%,$P$7,IF(S15&gt;=70%,$O$7,IF(S15&gt;=50%,$N$7,IF(S15&lt;50%,$M$7,"ojo"))))</f>
        <v>INSATISFACTORIO</v>
      </c>
      <c r="V15" s="221" t="s">
        <v>280</v>
      </c>
      <c r="W15" s="204">
        <v>0</v>
      </c>
      <c r="X15" s="202" t="s">
        <v>12</v>
      </c>
      <c r="Y15" s="203" t="s">
        <v>312</v>
      </c>
      <c r="Z15" s="202" t="s">
        <v>286</v>
      </c>
    </row>
    <row r="16" spans="1:26" ht="138" customHeight="1" x14ac:dyDescent="0.25">
      <c r="A16" s="132">
        <v>1</v>
      </c>
      <c r="B16" s="133" t="s">
        <v>54</v>
      </c>
      <c r="C16" s="134">
        <v>1.1000000000000001</v>
      </c>
      <c r="D16" s="132" t="s">
        <v>55</v>
      </c>
      <c r="E16" s="133" t="s">
        <v>56</v>
      </c>
      <c r="F16" s="135" t="s">
        <v>34</v>
      </c>
      <c r="G16" s="136" t="s">
        <v>58</v>
      </c>
      <c r="H16" s="137" t="s">
        <v>159</v>
      </c>
      <c r="I16" s="135" t="s">
        <v>178</v>
      </c>
      <c r="J16" s="60" t="s">
        <v>35</v>
      </c>
      <c r="K16" s="60" t="s">
        <v>36</v>
      </c>
      <c r="L16" s="61" t="s">
        <v>50</v>
      </c>
      <c r="M16" s="62" t="s">
        <v>28</v>
      </c>
      <c r="N16" s="62" t="s">
        <v>29</v>
      </c>
      <c r="O16" s="62" t="s">
        <v>30</v>
      </c>
      <c r="P16" s="63" t="s">
        <v>31</v>
      </c>
      <c r="Q16" s="59">
        <v>17</v>
      </c>
      <c r="R16" s="59">
        <v>17</v>
      </c>
      <c r="S16" s="64">
        <f t="shared" si="0"/>
        <v>1</v>
      </c>
      <c r="T16" s="65">
        <f t="shared" si="1"/>
        <v>1.0526315789473684</v>
      </c>
      <c r="U16" s="46" t="str">
        <f t="shared" si="2"/>
        <v>SATISFACTORIO</v>
      </c>
      <c r="V16" s="138" t="s">
        <v>249</v>
      </c>
      <c r="W16" s="204">
        <v>1</v>
      </c>
      <c r="X16" s="202" t="s">
        <v>15</v>
      </c>
      <c r="Y16" s="203" t="s">
        <v>300</v>
      </c>
      <c r="Z16" s="202" t="s">
        <v>287</v>
      </c>
    </row>
    <row r="17" spans="1:26" ht="138" customHeight="1" x14ac:dyDescent="0.25">
      <c r="A17" s="139">
        <v>1</v>
      </c>
      <c r="B17" s="133" t="s">
        <v>54</v>
      </c>
      <c r="C17" s="139">
        <v>1.1000000000000001</v>
      </c>
      <c r="D17" s="133" t="s">
        <v>55</v>
      </c>
      <c r="E17" s="133" t="s">
        <v>56</v>
      </c>
      <c r="F17" s="135" t="s">
        <v>34</v>
      </c>
      <c r="G17" s="135" t="s">
        <v>177</v>
      </c>
      <c r="H17" s="140" t="s">
        <v>160</v>
      </c>
      <c r="I17" s="135" t="s">
        <v>161</v>
      </c>
      <c r="J17" s="47" t="s">
        <v>35</v>
      </c>
      <c r="K17" s="60" t="s">
        <v>36</v>
      </c>
      <c r="L17" s="66">
        <v>1</v>
      </c>
      <c r="M17" s="62" t="s">
        <v>28</v>
      </c>
      <c r="N17" s="62" t="s">
        <v>29</v>
      </c>
      <c r="O17" s="62" t="s">
        <v>30</v>
      </c>
      <c r="P17" s="62" t="s">
        <v>31</v>
      </c>
      <c r="Q17" s="67">
        <v>1548</v>
      </c>
      <c r="R17" s="59">
        <v>1556</v>
      </c>
      <c r="S17" s="64">
        <f t="shared" si="0"/>
        <v>0.99485861182519275</v>
      </c>
      <c r="T17" s="65">
        <f t="shared" si="1"/>
        <v>0.99485861182519275</v>
      </c>
      <c r="U17" s="46" t="str">
        <f t="shared" si="2"/>
        <v>SATISFACTORIO</v>
      </c>
      <c r="V17" s="138" t="s">
        <v>224</v>
      </c>
      <c r="W17" s="204">
        <v>0.99</v>
      </c>
      <c r="X17" s="202" t="s">
        <v>15</v>
      </c>
      <c r="Y17" s="203" t="s">
        <v>301</v>
      </c>
      <c r="Z17" s="202" t="s">
        <v>287</v>
      </c>
    </row>
    <row r="18" spans="1:26" ht="121.5" customHeight="1" x14ac:dyDescent="0.25">
      <c r="A18" s="141">
        <v>2</v>
      </c>
      <c r="B18" s="142" t="s">
        <v>60</v>
      </c>
      <c r="C18" s="141">
        <v>2.1</v>
      </c>
      <c r="D18" s="142" t="s">
        <v>61</v>
      </c>
      <c r="E18" s="142" t="s">
        <v>62</v>
      </c>
      <c r="F18" s="143" t="s">
        <v>57</v>
      </c>
      <c r="G18" s="144" t="s">
        <v>63</v>
      </c>
      <c r="H18" s="145" t="s">
        <v>189</v>
      </c>
      <c r="I18" s="146" t="s">
        <v>190</v>
      </c>
      <c r="J18" s="68" t="s">
        <v>59</v>
      </c>
      <c r="K18" s="68" t="s">
        <v>36</v>
      </c>
      <c r="L18" s="69">
        <v>0.95</v>
      </c>
      <c r="M18" s="70" t="s">
        <v>28</v>
      </c>
      <c r="N18" s="70" t="s">
        <v>29</v>
      </c>
      <c r="O18" s="70" t="s">
        <v>30</v>
      </c>
      <c r="P18" s="70" t="s">
        <v>31</v>
      </c>
      <c r="Q18" s="70">
        <v>1663</v>
      </c>
      <c r="R18" s="70">
        <v>1663</v>
      </c>
      <c r="S18" s="71">
        <f t="shared" si="0"/>
        <v>1</v>
      </c>
      <c r="T18" s="71">
        <f t="shared" si="1"/>
        <v>1.0526315789473684</v>
      </c>
      <c r="U18" s="46" t="str">
        <f t="shared" si="2"/>
        <v>SATISFACTORIO</v>
      </c>
      <c r="V18" s="147" t="s">
        <v>259</v>
      </c>
      <c r="W18" s="204">
        <v>1</v>
      </c>
      <c r="X18" s="202" t="s">
        <v>15</v>
      </c>
      <c r="Y18" s="203" t="s">
        <v>313</v>
      </c>
      <c r="Z18" s="202" t="s">
        <v>286</v>
      </c>
    </row>
    <row r="19" spans="1:26" ht="110.25" customHeight="1" x14ac:dyDescent="0.25">
      <c r="A19" s="141">
        <v>2</v>
      </c>
      <c r="B19" s="142" t="s">
        <v>60</v>
      </c>
      <c r="C19" s="141">
        <v>2.2000000000000002</v>
      </c>
      <c r="D19" s="142" t="s">
        <v>64</v>
      </c>
      <c r="E19" s="142" t="s">
        <v>62</v>
      </c>
      <c r="F19" s="143" t="s">
        <v>34</v>
      </c>
      <c r="G19" s="144" t="s">
        <v>65</v>
      </c>
      <c r="H19" s="145" t="s">
        <v>191</v>
      </c>
      <c r="I19" s="146" t="s">
        <v>192</v>
      </c>
      <c r="J19" s="68" t="s">
        <v>59</v>
      </c>
      <c r="K19" s="68" t="s">
        <v>36</v>
      </c>
      <c r="L19" s="69">
        <v>0.95</v>
      </c>
      <c r="M19" s="70" t="s">
        <v>28</v>
      </c>
      <c r="N19" s="70" t="s">
        <v>29</v>
      </c>
      <c r="O19" s="70" t="s">
        <v>30</v>
      </c>
      <c r="P19" s="70" t="s">
        <v>31</v>
      </c>
      <c r="Q19" s="70">
        <v>13132</v>
      </c>
      <c r="R19" s="70">
        <v>13132</v>
      </c>
      <c r="S19" s="71">
        <f t="shared" si="0"/>
        <v>1</v>
      </c>
      <c r="T19" s="71">
        <f t="shared" si="1"/>
        <v>1.0526315789473684</v>
      </c>
      <c r="U19" s="46" t="str">
        <f t="shared" si="2"/>
        <v>SATISFACTORIO</v>
      </c>
      <c r="V19" s="147" t="s">
        <v>260</v>
      </c>
      <c r="W19" s="204">
        <v>1</v>
      </c>
      <c r="X19" s="202" t="s">
        <v>15</v>
      </c>
      <c r="Y19" s="203" t="s">
        <v>314</v>
      </c>
      <c r="Z19" s="202" t="s">
        <v>286</v>
      </c>
    </row>
    <row r="20" spans="1:26" ht="246" customHeight="1" x14ac:dyDescent="0.25">
      <c r="A20" s="148">
        <v>5</v>
      </c>
      <c r="B20" s="149" t="s">
        <v>66</v>
      </c>
      <c r="C20" s="148" t="s">
        <v>67</v>
      </c>
      <c r="D20" s="149" t="s">
        <v>68</v>
      </c>
      <c r="E20" s="149" t="s">
        <v>69</v>
      </c>
      <c r="F20" s="149" t="s">
        <v>70</v>
      </c>
      <c r="G20" s="149" t="s">
        <v>71</v>
      </c>
      <c r="H20" s="150" t="s">
        <v>72</v>
      </c>
      <c r="I20" s="149" t="s">
        <v>173</v>
      </c>
      <c r="J20" s="72" t="s">
        <v>73</v>
      </c>
      <c r="K20" s="72" t="s">
        <v>74</v>
      </c>
      <c r="L20" s="73">
        <v>0.95</v>
      </c>
      <c r="M20" s="74" t="s">
        <v>28</v>
      </c>
      <c r="N20" s="74" t="s">
        <v>29</v>
      </c>
      <c r="O20" s="74" t="s">
        <v>30</v>
      </c>
      <c r="P20" s="74" t="s">
        <v>31</v>
      </c>
      <c r="Q20" s="74">
        <v>0</v>
      </c>
      <c r="R20" s="74">
        <v>13</v>
      </c>
      <c r="S20" s="75">
        <f>+Q20/R20</f>
        <v>0</v>
      </c>
      <c r="T20" s="76">
        <f t="shared" si="1"/>
        <v>0</v>
      </c>
      <c r="U20" s="48" t="str">
        <f t="shared" si="2"/>
        <v>INSATISFACTORIO</v>
      </c>
      <c r="V20" s="222" t="s">
        <v>250</v>
      </c>
      <c r="W20" s="204">
        <v>0</v>
      </c>
      <c r="X20" s="202" t="s">
        <v>12</v>
      </c>
      <c r="Y20" s="203" t="s">
        <v>315</v>
      </c>
      <c r="Z20" s="202" t="s">
        <v>286</v>
      </c>
    </row>
    <row r="21" spans="1:26" ht="289.5" customHeight="1" x14ac:dyDescent="0.25">
      <c r="A21" s="151">
        <v>3</v>
      </c>
      <c r="B21" s="152" t="s">
        <v>32</v>
      </c>
      <c r="C21" s="151">
        <v>3.7</v>
      </c>
      <c r="D21" s="153" t="s">
        <v>75</v>
      </c>
      <c r="E21" s="154" t="s">
        <v>76</v>
      </c>
      <c r="F21" s="151" t="s">
        <v>34</v>
      </c>
      <c r="G21" s="151" t="s">
        <v>77</v>
      </c>
      <c r="H21" s="155" t="s">
        <v>78</v>
      </c>
      <c r="I21" s="156" t="s">
        <v>79</v>
      </c>
      <c r="J21" s="49" t="s">
        <v>73</v>
      </c>
      <c r="K21" s="49" t="s">
        <v>49</v>
      </c>
      <c r="L21" s="77">
        <v>1</v>
      </c>
      <c r="M21" s="78" t="s">
        <v>28</v>
      </c>
      <c r="N21" s="78" t="s">
        <v>29</v>
      </c>
      <c r="O21" s="78" t="s">
        <v>30</v>
      </c>
      <c r="P21" s="78" t="s">
        <v>31</v>
      </c>
      <c r="Q21" s="78">
        <v>1355</v>
      </c>
      <c r="R21" s="78">
        <v>1355</v>
      </c>
      <c r="S21" s="80">
        <f t="shared" si="0"/>
        <v>1</v>
      </c>
      <c r="T21" s="80">
        <f t="shared" si="1"/>
        <v>1</v>
      </c>
      <c r="U21" s="46" t="str">
        <f t="shared" si="2"/>
        <v>SATISFACTORIO</v>
      </c>
      <c r="V21" s="223" t="s">
        <v>258</v>
      </c>
      <c r="W21" s="204">
        <v>1</v>
      </c>
      <c r="X21" s="202" t="s">
        <v>15</v>
      </c>
      <c r="Y21" s="203" t="s">
        <v>302</v>
      </c>
      <c r="Z21" s="202" t="s">
        <v>287</v>
      </c>
    </row>
    <row r="22" spans="1:26" ht="155.25" customHeight="1" x14ac:dyDescent="0.25">
      <c r="A22" s="151">
        <v>5</v>
      </c>
      <c r="B22" s="152" t="s">
        <v>80</v>
      </c>
      <c r="C22" s="151">
        <v>5.4</v>
      </c>
      <c r="D22" s="153" t="s">
        <v>81</v>
      </c>
      <c r="E22" s="154" t="s">
        <v>76</v>
      </c>
      <c r="F22" s="151" t="s">
        <v>34</v>
      </c>
      <c r="G22" s="151" t="s">
        <v>82</v>
      </c>
      <c r="H22" s="157" t="s">
        <v>83</v>
      </c>
      <c r="I22" s="156" t="s">
        <v>84</v>
      </c>
      <c r="J22" s="49" t="s">
        <v>73</v>
      </c>
      <c r="K22" s="49" t="s">
        <v>49</v>
      </c>
      <c r="L22" s="77">
        <v>1</v>
      </c>
      <c r="M22" s="78" t="s">
        <v>28</v>
      </c>
      <c r="N22" s="78" t="s">
        <v>29</v>
      </c>
      <c r="O22" s="78" t="s">
        <v>30</v>
      </c>
      <c r="P22" s="78" t="s">
        <v>31</v>
      </c>
      <c r="Q22" s="78">
        <v>136</v>
      </c>
      <c r="R22" s="78">
        <v>136</v>
      </c>
      <c r="S22" s="80">
        <f t="shared" si="0"/>
        <v>1</v>
      </c>
      <c r="T22" s="80">
        <f t="shared" si="1"/>
        <v>1</v>
      </c>
      <c r="U22" s="46" t="str">
        <f t="shared" si="2"/>
        <v>SATISFACTORIO</v>
      </c>
      <c r="V22" s="223" t="s">
        <v>253</v>
      </c>
      <c r="W22" s="204">
        <v>1</v>
      </c>
      <c r="X22" s="202" t="s">
        <v>15</v>
      </c>
      <c r="Y22" s="203" t="s">
        <v>303</v>
      </c>
      <c r="Z22" s="202" t="s">
        <v>287</v>
      </c>
    </row>
    <row r="23" spans="1:26" s="13" customFormat="1" ht="175.5" customHeight="1" x14ac:dyDescent="0.25">
      <c r="A23" s="159">
        <v>5</v>
      </c>
      <c r="B23" s="152" t="s">
        <v>85</v>
      </c>
      <c r="C23" s="151">
        <v>5.5</v>
      </c>
      <c r="D23" s="153" t="s">
        <v>86</v>
      </c>
      <c r="E23" s="152" t="s">
        <v>76</v>
      </c>
      <c r="F23" s="151" t="s">
        <v>34</v>
      </c>
      <c r="G23" s="151" t="s">
        <v>97</v>
      </c>
      <c r="H23" s="155" t="s">
        <v>98</v>
      </c>
      <c r="I23" s="156" t="s">
        <v>99</v>
      </c>
      <c r="J23" s="49" t="s">
        <v>73</v>
      </c>
      <c r="K23" s="49" t="s">
        <v>49</v>
      </c>
      <c r="L23" s="77">
        <v>1</v>
      </c>
      <c r="M23" s="78" t="s">
        <v>28</v>
      </c>
      <c r="N23" s="78" t="s">
        <v>29</v>
      </c>
      <c r="O23" s="78" t="s">
        <v>30</v>
      </c>
      <c r="P23" s="78" t="s">
        <v>31</v>
      </c>
      <c r="Q23" s="78">
        <v>1531</v>
      </c>
      <c r="R23" s="78">
        <v>1531</v>
      </c>
      <c r="S23" s="80">
        <f t="shared" si="0"/>
        <v>1</v>
      </c>
      <c r="T23" s="80">
        <f t="shared" si="1"/>
        <v>1</v>
      </c>
      <c r="U23" s="51" t="str">
        <f t="shared" si="2"/>
        <v>SATISFACTORIO</v>
      </c>
      <c r="V23" s="223" t="s">
        <v>252</v>
      </c>
      <c r="W23" s="204">
        <v>1</v>
      </c>
      <c r="X23" s="202" t="s">
        <v>15</v>
      </c>
      <c r="Y23" s="203" t="s">
        <v>304</v>
      </c>
      <c r="Z23" s="202" t="s">
        <v>287</v>
      </c>
    </row>
    <row r="24" spans="1:26" s="14" customFormat="1" ht="188.25" customHeight="1" x14ac:dyDescent="0.25">
      <c r="A24" s="160">
        <v>5</v>
      </c>
      <c r="B24" s="160" t="s">
        <v>85</v>
      </c>
      <c r="C24" s="160">
        <v>5.2</v>
      </c>
      <c r="D24" s="160" t="s">
        <v>87</v>
      </c>
      <c r="E24" s="160" t="s">
        <v>88</v>
      </c>
      <c r="F24" s="160" t="s">
        <v>57</v>
      </c>
      <c r="G24" s="160" t="s">
        <v>94</v>
      </c>
      <c r="H24" s="161" t="s">
        <v>208</v>
      </c>
      <c r="I24" s="160" t="s">
        <v>209</v>
      </c>
      <c r="J24" s="52" t="s">
        <v>210</v>
      </c>
      <c r="K24" s="52" t="s">
        <v>36</v>
      </c>
      <c r="L24" s="52" t="s">
        <v>211</v>
      </c>
      <c r="M24" s="52" t="s">
        <v>215</v>
      </c>
      <c r="N24" s="52" t="s">
        <v>214</v>
      </c>
      <c r="O24" s="52" t="s">
        <v>213</v>
      </c>
      <c r="P24" s="52" t="s">
        <v>212</v>
      </c>
      <c r="Q24" s="52">
        <v>8</v>
      </c>
      <c r="R24" s="52">
        <v>8</v>
      </c>
      <c r="S24" s="81">
        <f t="shared" si="0"/>
        <v>1</v>
      </c>
      <c r="T24" s="82" t="e">
        <f t="shared" si="1"/>
        <v>#VALUE!</v>
      </c>
      <c r="U24" s="160" t="str">
        <f t="shared" si="2"/>
        <v>SATISFACTORIO</v>
      </c>
      <c r="V24" s="85" t="s">
        <v>255</v>
      </c>
      <c r="W24" s="202">
        <v>100</v>
      </c>
      <c r="X24" s="202" t="s">
        <v>15</v>
      </c>
      <c r="Y24" s="203" t="s">
        <v>316</v>
      </c>
      <c r="Z24" s="202" t="s">
        <v>286</v>
      </c>
    </row>
    <row r="25" spans="1:26" ht="241.5" customHeight="1" x14ac:dyDescent="0.25">
      <c r="A25" s="162">
        <v>3</v>
      </c>
      <c r="B25" s="160" t="s">
        <v>32</v>
      </c>
      <c r="C25" s="163">
        <v>3.11</v>
      </c>
      <c r="D25" s="160" t="s">
        <v>89</v>
      </c>
      <c r="E25" s="164" t="s">
        <v>88</v>
      </c>
      <c r="F25" s="162" t="s">
        <v>34</v>
      </c>
      <c r="G25" s="162" t="s">
        <v>90</v>
      </c>
      <c r="H25" s="161" t="s">
        <v>198</v>
      </c>
      <c r="I25" s="165" t="s">
        <v>176</v>
      </c>
      <c r="J25" s="52" t="s">
        <v>73</v>
      </c>
      <c r="K25" s="52" t="s">
        <v>91</v>
      </c>
      <c r="L25" s="83"/>
      <c r="M25" s="84" t="s">
        <v>28</v>
      </c>
      <c r="N25" s="84" t="s">
        <v>29</v>
      </c>
      <c r="O25" s="84" t="s">
        <v>30</v>
      </c>
      <c r="P25" s="84" t="s">
        <v>31</v>
      </c>
      <c r="Q25" s="84">
        <v>0</v>
      </c>
      <c r="R25" s="84">
        <v>29</v>
      </c>
      <c r="S25" s="82">
        <f t="shared" si="0"/>
        <v>0</v>
      </c>
      <c r="T25" s="82" t="e">
        <f t="shared" si="1"/>
        <v>#DIV/0!</v>
      </c>
      <c r="U25" s="46" t="str">
        <f t="shared" si="2"/>
        <v>INSATISFACTORIO</v>
      </c>
      <c r="V25" s="124" t="s">
        <v>256</v>
      </c>
      <c r="W25" s="204">
        <v>0</v>
      </c>
      <c r="X25" s="202" t="s">
        <v>12</v>
      </c>
      <c r="Y25" s="203" t="s">
        <v>317</v>
      </c>
      <c r="Z25" s="202" t="s">
        <v>286</v>
      </c>
    </row>
    <row r="26" spans="1:26" ht="224.25" customHeight="1" x14ac:dyDescent="0.25">
      <c r="A26" s="160">
        <v>6</v>
      </c>
      <c r="B26" s="160" t="s">
        <v>40</v>
      </c>
      <c r="C26" s="162">
        <v>6.2</v>
      </c>
      <c r="D26" s="166" t="s">
        <v>92</v>
      </c>
      <c r="E26" s="160" t="s">
        <v>93</v>
      </c>
      <c r="F26" s="162" t="s">
        <v>34</v>
      </c>
      <c r="G26" s="162" t="s">
        <v>94</v>
      </c>
      <c r="H26" s="161" t="s">
        <v>95</v>
      </c>
      <c r="I26" s="165" t="s">
        <v>96</v>
      </c>
      <c r="J26" s="52" t="s">
        <v>59</v>
      </c>
      <c r="K26" s="52" t="s">
        <v>36</v>
      </c>
      <c r="L26" s="83" t="s">
        <v>53</v>
      </c>
      <c r="M26" s="84" t="s">
        <v>28</v>
      </c>
      <c r="N26" s="84" t="s">
        <v>29</v>
      </c>
      <c r="O26" s="84" t="s">
        <v>30</v>
      </c>
      <c r="P26" s="84" t="s">
        <v>31</v>
      </c>
      <c r="Q26" s="84">
        <v>318</v>
      </c>
      <c r="R26" s="84">
        <v>318</v>
      </c>
      <c r="S26" s="82">
        <f t="shared" si="0"/>
        <v>1</v>
      </c>
      <c r="T26" s="82">
        <f t="shared" si="1"/>
        <v>1</v>
      </c>
      <c r="U26" s="46" t="str">
        <f t="shared" si="2"/>
        <v>SATISFACTORIO</v>
      </c>
      <c r="V26" s="158" t="s">
        <v>254</v>
      </c>
      <c r="W26" s="204">
        <v>1</v>
      </c>
      <c r="X26" s="202" t="s">
        <v>15</v>
      </c>
      <c r="Y26" s="203" t="s">
        <v>318</v>
      </c>
      <c r="Z26" s="202" t="s">
        <v>286</v>
      </c>
    </row>
    <row r="27" spans="1:26" ht="282" customHeight="1" x14ac:dyDescent="0.25">
      <c r="A27" s="167">
        <v>3</v>
      </c>
      <c r="B27" s="168" t="s">
        <v>32</v>
      </c>
      <c r="C27" s="167">
        <v>3.7</v>
      </c>
      <c r="D27" s="168" t="s">
        <v>75</v>
      </c>
      <c r="E27" s="168" t="s">
        <v>100</v>
      </c>
      <c r="F27" s="167" t="s">
        <v>34</v>
      </c>
      <c r="G27" s="167" t="s">
        <v>101</v>
      </c>
      <c r="H27" s="169" t="s">
        <v>102</v>
      </c>
      <c r="I27" s="170" t="s">
        <v>172</v>
      </c>
      <c r="J27" s="86" t="s">
        <v>35</v>
      </c>
      <c r="K27" s="86" t="s">
        <v>36</v>
      </c>
      <c r="L27" s="87">
        <v>1</v>
      </c>
      <c r="M27" s="88" t="s">
        <v>28</v>
      </c>
      <c r="N27" s="88" t="s">
        <v>29</v>
      </c>
      <c r="O27" s="88" t="s">
        <v>30</v>
      </c>
      <c r="P27" s="88" t="s">
        <v>31</v>
      </c>
      <c r="Q27" s="88">
        <v>38</v>
      </c>
      <c r="R27" s="88">
        <v>39</v>
      </c>
      <c r="S27" s="89">
        <f t="shared" si="0"/>
        <v>0.97435897435897434</v>
      </c>
      <c r="T27" s="89">
        <f t="shared" si="1"/>
        <v>0.97435897435897434</v>
      </c>
      <c r="U27" s="46" t="str">
        <f t="shared" si="2"/>
        <v>SATISFACTORIO</v>
      </c>
      <c r="V27" s="224" t="s">
        <v>221</v>
      </c>
      <c r="W27" s="204">
        <v>0.97</v>
      </c>
      <c r="X27" s="202" t="s">
        <v>15</v>
      </c>
      <c r="Y27" s="203" t="s">
        <v>305</v>
      </c>
      <c r="Z27" s="202" t="s">
        <v>287</v>
      </c>
    </row>
    <row r="28" spans="1:26" ht="199.5" customHeight="1" x14ac:dyDescent="0.25">
      <c r="A28" s="168">
        <v>3</v>
      </c>
      <c r="B28" s="168" t="s">
        <v>32</v>
      </c>
      <c r="C28" s="167">
        <v>3.7</v>
      </c>
      <c r="D28" s="168" t="s">
        <v>75</v>
      </c>
      <c r="E28" s="168" t="s">
        <v>100</v>
      </c>
      <c r="F28" s="167" t="s">
        <v>34</v>
      </c>
      <c r="G28" s="167" t="s">
        <v>103</v>
      </c>
      <c r="H28" s="169" t="s">
        <v>104</v>
      </c>
      <c r="I28" s="170" t="s">
        <v>105</v>
      </c>
      <c r="J28" s="86" t="s">
        <v>35</v>
      </c>
      <c r="K28" s="86" t="s">
        <v>36</v>
      </c>
      <c r="L28" s="87">
        <v>1</v>
      </c>
      <c r="M28" s="88" t="s">
        <v>28</v>
      </c>
      <c r="N28" s="88" t="s">
        <v>29</v>
      </c>
      <c r="O28" s="88" t="s">
        <v>30</v>
      </c>
      <c r="P28" s="88" t="s">
        <v>31</v>
      </c>
      <c r="Q28" s="88">
        <v>2</v>
      </c>
      <c r="R28" s="88">
        <v>2</v>
      </c>
      <c r="S28" s="89">
        <f t="shared" si="0"/>
        <v>1</v>
      </c>
      <c r="T28" s="89">
        <f t="shared" si="1"/>
        <v>1</v>
      </c>
      <c r="U28" s="46" t="str">
        <f t="shared" si="2"/>
        <v>SATISFACTORIO</v>
      </c>
      <c r="V28" s="224" t="s">
        <v>222</v>
      </c>
      <c r="W28" s="204">
        <v>1</v>
      </c>
      <c r="X28" s="202" t="s">
        <v>15</v>
      </c>
      <c r="Y28" s="203" t="s">
        <v>306</v>
      </c>
      <c r="Z28" s="202" t="s">
        <v>287</v>
      </c>
    </row>
    <row r="29" spans="1:26" ht="199.5" customHeight="1" x14ac:dyDescent="0.25">
      <c r="A29" s="167">
        <v>3</v>
      </c>
      <c r="B29" s="168" t="s">
        <v>32</v>
      </c>
      <c r="C29" s="167">
        <v>3.9</v>
      </c>
      <c r="D29" s="168" t="s">
        <v>106</v>
      </c>
      <c r="E29" s="168" t="s">
        <v>100</v>
      </c>
      <c r="F29" s="167" t="s">
        <v>34</v>
      </c>
      <c r="G29" s="167" t="s">
        <v>107</v>
      </c>
      <c r="H29" s="169" t="s">
        <v>108</v>
      </c>
      <c r="I29" s="170" t="s">
        <v>109</v>
      </c>
      <c r="J29" s="86" t="s">
        <v>35</v>
      </c>
      <c r="K29" s="86" t="s">
        <v>36</v>
      </c>
      <c r="L29" s="87">
        <v>1</v>
      </c>
      <c r="M29" s="88" t="s">
        <v>28</v>
      </c>
      <c r="N29" s="88" t="s">
        <v>29</v>
      </c>
      <c r="O29" s="88" t="s">
        <v>30</v>
      </c>
      <c r="P29" s="88" t="s">
        <v>31</v>
      </c>
      <c r="Q29" s="88">
        <v>2</v>
      </c>
      <c r="R29" s="88">
        <v>2</v>
      </c>
      <c r="S29" s="89">
        <f t="shared" si="0"/>
        <v>1</v>
      </c>
      <c r="T29" s="89">
        <f t="shared" si="1"/>
        <v>1</v>
      </c>
      <c r="U29" s="46" t="str">
        <f t="shared" si="2"/>
        <v>SATISFACTORIO</v>
      </c>
      <c r="V29" s="224" t="s">
        <v>223</v>
      </c>
      <c r="W29" s="204">
        <v>1</v>
      </c>
      <c r="X29" s="202" t="s">
        <v>15</v>
      </c>
      <c r="Y29" s="203" t="s">
        <v>307</v>
      </c>
      <c r="Z29" s="202" t="s">
        <v>287</v>
      </c>
    </row>
    <row r="30" spans="1:26" ht="253.5" customHeight="1" x14ac:dyDescent="0.25">
      <c r="A30" s="171">
        <v>5</v>
      </c>
      <c r="B30" s="172" t="s">
        <v>66</v>
      </c>
      <c r="C30" s="172" t="s">
        <v>110</v>
      </c>
      <c r="D30" s="172" t="s">
        <v>111</v>
      </c>
      <c r="E30" s="172" t="s">
        <v>112</v>
      </c>
      <c r="F30" s="172" t="s">
        <v>42</v>
      </c>
      <c r="G30" s="172" t="s">
        <v>113</v>
      </c>
      <c r="H30" s="173" t="s">
        <v>163</v>
      </c>
      <c r="I30" s="174" t="s">
        <v>174</v>
      </c>
      <c r="J30" s="90" t="s">
        <v>35</v>
      </c>
      <c r="K30" s="90" t="s">
        <v>39</v>
      </c>
      <c r="L30" s="91">
        <v>1</v>
      </c>
      <c r="M30" s="92" t="s">
        <v>28</v>
      </c>
      <c r="N30" s="92" t="s">
        <v>29</v>
      </c>
      <c r="O30" s="92" t="s">
        <v>30</v>
      </c>
      <c r="P30" s="92" t="s">
        <v>31</v>
      </c>
      <c r="Q30" s="92" t="s">
        <v>272</v>
      </c>
      <c r="R30" s="92" t="s">
        <v>272</v>
      </c>
      <c r="S30" s="93" t="e">
        <f t="shared" si="0"/>
        <v>#VALUE!</v>
      </c>
      <c r="T30" s="93" t="e">
        <f t="shared" si="1"/>
        <v>#VALUE!</v>
      </c>
      <c r="U30" s="46" t="e">
        <f t="shared" si="2"/>
        <v>#VALUE!</v>
      </c>
      <c r="V30" s="225" t="s">
        <v>273</v>
      </c>
      <c r="W30" s="202" t="s">
        <v>270</v>
      </c>
      <c r="X30" s="202"/>
      <c r="Y30" s="203" t="s">
        <v>324</v>
      </c>
      <c r="Z30" s="202" t="s">
        <v>288</v>
      </c>
    </row>
    <row r="31" spans="1:26" ht="258" customHeight="1" x14ac:dyDescent="0.25">
      <c r="A31" s="171">
        <v>5</v>
      </c>
      <c r="B31" s="172" t="s">
        <v>66</v>
      </c>
      <c r="C31" s="172" t="s">
        <v>110</v>
      </c>
      <c r="D31" s="172" t="s">
        <v>111</v>
      </c>
      <c r="E31" s="172" t="s">
        <v>112</v>
      </c>
      <c r="F31" s="172" t="s">
        <v>42</v>
      </c>
      <c r="G31" s="172" t="s">
        <v>114</v>
      </c>
      <c r="H31" s="173" t="s">
        <v>164</v>
      </c>
      <c r="I31" s="174" t="s">
        <v>175</v>
      </c>
      <c r="J31" s="90" t="s">
        <v>35</v>
      </c>
      <c r="K31" s="90" t="s">
        <v>39</v>
      </c>
      <c r="L31" s="91">
        <v>1</v>
      </c>
      <c r="M31" s="92" t="s">
        <v>28</v>
      </c>
      <c r="N31" s="92" t="s">
        <v>29</v>
      </c>
      <c r="O31" s="92" t="s">
        <v>30</v>
      </c>
      <c r="P31" s="92" t="s">
        <v>31</v>
      </c>
      <c r="Q31" s="92" t="s">
        <v>272</v>
      </c>
      <c r="R31" s="92" t="s">
        <v>272</v>
      </c>
      <c r="S31" s="93" t="e">
        <f t="shared" si="0"/>
        <v>#VALUE!</v>
      </c>
      <c r="T31" s="93" t="e">
        <f t="shared" si="1"/>
        <v>#VALUE!</v>
      </c>
      <c r="U31" s="46" t="e">
        <f t="shared" si="2"/>
        <v>#VALUE!</v>
      </c>
      <c r="V31" s="174" t="s">
        <v>273</v>
      </c>
      <c r="W31" s="202" t="s">
        <v>270</v>
      </c>
      <c r="X31" s="202"/>
      <c r="Y31" s="203" t="s">
        <v>324</v>
      </c>
      <c r="Z31" s="202" t="s">
        <v>288</v>
      </c>
    </row>
    <row r="32" spans="1:26" ht="192" customHeight="1" x14ac:dyDescent="0.25">
      <c r="A32" s="171">
        <v>5</v>
      </c>
      <c r="B32" s="172" t="s">
        <v>66</v>
      </c>
      <c r="C32" s="171" t="s">
        <v>115</v>
      </c>
      <c r="D32" s="172" t="s">
        <v>116</v>
      </c>
      <c r="E32" s="172" t="s">
        <v>112</v>
      </c>
      <c r="F32" s="171" t="s">
        <v>34</v>
      </c>
      <c r="G32" s="172" t="s">
        <v>117</v>
      </c>
      <c r="H32" s="173" t="s">
        <v>165</v>
      </c>
      <c r="I32" s="174" t="s">
        <v>166</v>
      </c>
      <c r="J32" s="90" t="s">
        <v>59</v>
      </c>
      <c r="K32" s="90" t="s">
        <v>39</v>
      </c>
      <c r="L32" s="91">
        <v>0.95</v>
      </c>
      <c r="M32" s="92" t="s">
        <v>28</v>
      </c>
      <c r="N32" s="92" t="s">
        <v>29</v>
      </c>
      <c r="O32" s="92" t="s">
        <v>30</v>
      </c>
      <c r="P32" s="92" t="s">
        <v>31</v>
      </c>
      <c r="Q32" s="92">
        <v>413914881860.34998</v>
      </c>
      <c r="R32" s="92">
        <v>439272103000</v>
      </c>
      <c r="S32" s="93">
        <f t="shared" si="0"/>
        <v>0.9422744559318168</v>
      </c>
      <c r="T32" s="93">
        <f>+S32/L32</f>
        <v>0.99186784834928088</v>
      </c>
      <c r="U32" s="46" t="str">
        <f t="shared" si="2"/>
        <v>ACEPTABLE</v>
      </c>
      <c r="V32" s="174" t="s">
        <v>269</v>
      </c>
      <c r="W32" s="204">
        <v>0.94</v>
      </c>
      <c r="X32" s="202" t="s">
        <v>14</v>
      </c>
      <c r="Y32" s="203" t="s">
        <v>325</v>
      </c>
      <c r="Z32" s="202" t="s">
        <v>288</v>
      </c>
    </row>
    <row r="33" spans="1:26" ht="138" customHeight="1" x14ac:dyDescent="0.25">
      <c r="A33" s="171">
        <v>5</v>
      </c>
      <c r="B33" s="172" t="s">
        <v>66</v>
      </c>
      <c r="C33" s="171" t="s">
        <v>115</v>
      </c>
      <c r="D33" s="172" t="s">
        <v>116</v>
      </c>
      <c r="E33" s="172" t="s">
        <v>112</v>
      </c>
      <c r="F33" s="171" t="s">
        <v>34</v>
      </c>
      <c r="G33" s="172" t="s">
        <v>117</v>
      </c>
      <c r="H33" s="173" t="s">
        <v>167</v>
      </c>
      <c r="I33" s="174" t="s">
        <v>168</v>
      </c>
      <c r="J33" s="90" t="s">
        <v>59</v>
      </c>
      <c r="K33" s="90" t="s">
        <v>39</v>
      </c>
      <c r="L33" s="91">
        <v>0.95</v>
      </c>
      <c r="M33" s="92" t="s">
        <v>28</v>
      </c>
      <c r="N33" s="92" t="s">
        <v>29</v>
      </c>
      <c r="O33" s="92" t="s">
        <v>30</v>
      </c>
      <c r="P33" s="92">
        <v>6</v>
      </c>
      <c r="Q33" s="92">
        <v>419206778458</v>
      </c>
      <c r="R33" s="92">
        <v>439272103000</v>
      </c>
      <c r="S33" s="93">
        <f>+Q33/R33</f>
        <v>0.95432142308841317</v>
      </c>
      <c r="T33" s="93">
        <f>+S33/L33</f>
        <v>1.004548866408856</v>
      </c>
      <c r="U33" s="46" t="str">
        <f>IF(S33&gt;=95%,$P$7,IF(S33&gt;=70%,$O$7,IF(S33&gt;=50%,$N$7,IF(S33&lt;50%,$M$7,"ojo"))))</f>
        <v>SATISFACTORIO</v>
      </c>
      <c r="V33" s="174" t="s">
        <v>268</v>
      </c>
      <c r="W33" s="204">
        <v>0.95</v>
      </c>
      <c r="X33" s="202" t="s">
        <v>15</v>
      </c>
      <c r="Y33" s="203" t="s">
        <v>326</v>
      </c>
      <c r="Z33" s="202" t="s">
        <v>288</v>
      </c>
    </row>
    <row r="34" spans="1:26" ht="179.25" customHeight="1" x14ac:dyDescent="0.25">
      <c r="A34" s="171">
        <v>5</v>
      </c>
      <c r="B34" s="172" t="s">
        <v>171</v>
      </c>
      <c r="C34" s="171">
        <v>5.0999999999999996</v>
      </c>
      <c r="D34" s="172" t="s">
        <v>111</v>
      </c>
      <c r="E34" s="172" t="s">
        <v>112</v>
      </c>
      <c r="F34" s="171" t="s">
        <v>34</v>
      </c>
      <c r="G34" s="172" t="s">
        <v>118</v>
      </c>
      <c r="H34" s="173" t="s">
        <v>169</v>
      </c>
      <c r="I34" s="174" t="s">
        <v>170</v>
      </c>
      <c r="J34" s="90" t="s">
        <v>59</v>
      </c>
      <c r="K34" s="90" t="s">
        <v>91</v>
      </c>
      <c r="L34" s="91">
        <v>1</v>
      </c>
      <c r="M34" s="92" t="s">
        <v>28</v>
      </c>
      <c r="N34" s="92" t="s">
        <v>29</v>
      </c>
      <c r="O34" s="92" t="s">
        <v>30</v>
      </c>
      <c r="P34" s="92" t="s">
        <v>31</v>
      </c>
      <c r="Q34" s="92">
        <v>43371534568</v>
      </c>
      <c r="R34" s="92">
        <v>45611496846</v>
      </c>
      <c r="S34" s="94">
        <f t="shared" si="0"/>
        <v>0.95089040191855845</v>
      </c>
      <c r="T34" s="93">
        <f t="shared" si="1"/>
        <v>0.95089040191855845</v>
      </c>
      <c r="U34" s="46" t="str">
        <f t="shared" si="2"/>
        <v>SATISFACTORIO</v>
      </c>
      <c r="V34" s="174" t="s">
        <v>261</v>
      </c>
      <c r="W34" s="204">
        <v>0.95</v>
      </c>
      <c r="X34" s="202" t="s">
        <v>15</v>
      </c>
      <c r="Y34" s="203" t="s">
        <v>327</v>
      </c>
      <c r="Z34" s="202" t="s">
        <v>288</v>
      </c>
    </row>
    <row r="35" spans="1:26" ht="247.5" customHeight="1" x14ac:dyDescent="0.25">
      <c r="A35" s="175">
        <v>3</v>
      </c>
      <c r="B35" s="176" t="s">
        <v>32</v>
      </c>
      <c r="C35" s="175">
        <v>3.3</v>
      </c>
      <c r="D35" s="176" t="s">
        <v>264</v>
      </c>
      <c r="E35" s="176" t="s">
        <v>120</v>
      </c>
      <c r="F35" s="175" t="s">
        <v>34</v>
      </c>
      <c r="G35" s="175" t="s">
        <v>121</v>
      </c>
      <c r="H35" s="177" t="s">
        <v>262</v>
      </c>
      <c r="I35" s="178" t="s">
        <v>263</v>
      </c>
      <c r="J35" s="95" t="s">
        <v>35</v>
      </c>
      <c r="K35" s="95" t="s">
        <v>36</v>
      </c>
      <c r="L35" s="96">
        <v>0.95</v>
      </c>
      <c r="M35" s="97" t="s">
        <v>28</v>
      </c>
      <c r="N35" s="97" t="s">
        <v>29</v>
      </c>
      <c r="O35" s="97" t="s">
        <v>30</v>
      </c>
      <c r="P35" s="97" t="s">
        <v>31</v>
      </c>
      <c r="Q35" s="97">
        <f>1053069+3656785645+3420016752</f>
        <v>7077855466</v>
      </c>
      <c r="R35" s="97">
        <f>18445573+5239752797+3434760252</f>
        <v>8692958622</v>
      </c>
      <c r="S35" s="98">
        <f>+Q35/R35</f>
        <v>0.81420558566648149</v>
      </c>
      <c r="T35" s="98">
        <f t="shared" si="1"/>
        <v>0.85705851122787524</v>
      </c>
      <c r="U35" s="46" t="str">
        <f t="shared" si="2"/>
        <v>ACEPTABLE</v>
      </c>
      <c r="V35" s="226" t="s">
        <v>267</v>
      </c>
      <c r="W35" s="204">
        <v>0.81</v>
      </c>
      <c r="X35" s="202" t="s">
        <v>14</v>
      </c>
      <c r="Y35" s="203" t="s">
        <v>328</v>
      </c>
      <c r="Z35" s="202" t="s">
        <v>288</v>
      </c>
    </row>
    <row r="36" spans="1:26" ht="203.25" customHeight="1" x14ac:dyDescent="0.25">
      <c r="A36" s="175">
        <v>3</v>
      </c>
      <c r="B36" s="176" t="s">
        <v>32</v>
      </c>
      <c r="C36" s="175">
        <v>3.4</v>
      </c>
      <c r="D36" s="176" t="s">
        <v>119</v>
      </c>
      <c r="E36" s="176" t="s">
        <v>120</v>
      </c>
      <c r="F36" s="175" t="s">
        <v>34</v>
      </c>
      <c r="G36" s="175" t="s">
        <v>122</v>
      </c>
      <c r="H36" s="177" t="s">
        <v>183</v>
      </c>
      <c r="I36" s="178" t="s">
        <v>265</v>
      </c>
      <c r="J36" s="95" t="s">
        <v>35</v>
      </c>
      <c r="K36" s="95" t="s">
        <v>36</v>
      </c>
      <c r="L36" s="96">
        <v>0.95</v>
      </c>
      <c r="M36" s="97" t="s">
        <v>28</v>
      </c>
      <c r="N36" s="97" t="s">
        <v>29</v>
      </c>
      <c r="O36" s="97" t="s">
        <v>30</v>
      </c>
      <c r="P36" s="97" t="s">
        <v>31</v>
      </c>
      <c r="Q36" s="97">
        <f>4+6+16</f>
        <v>26</v>
      </c>
      <c r="R36" s="97">
        <f>4+42+735</f>
        <v>781</v>
      </c>
      <c r="S36" s="98">
        <f>+Q36/R36</f>
        <v>3.3290653008962869E-2</v>
      </c>
      <c r="T36" s="98">
        <f>+S36/L36</f>
        <v>3.5042792641013544E-2</v>
      </c>
      <c r="U36" s="46" t="str">
        <f>IF(S36&gt;=95%,$P$7,IF(S36&gt;=70%,$O$7,IF(S36&gt;=50%,$N$7,IF(S36&lt;50%,$M$7,"ojo"))))</f>
        <v>INSATISFACTORIO</v>
      </c>
      <c r="V36" s="226" t="s">
        <v>266</v>
      </c>
      <c r="W36" s="204">
        <v>0.03</v>
      </c>
      <c r="X36" s="202" t="s">
        <v>12</v>
      </c>
      <c r="Y36" s="203" t="s">
        <v>329</v>
      </c>
      <c r="Z36" s="202" t="s">
        <v>288</v>
      </c>
    </row>
    <row r="37" spans="1:26" ht="142.69999999999999" customHeight="1" x14ac:dyDescent="0.25">
      <c r="A37" s="167">
        <v>3</v>
      </c>
      <c r="B37" s="168" t="s">
        <v>32</v>
      </c>
      <c r="C37" s="167">
        <v>3.4</v>
      </c>
      <c r="D37" s="168" t="s">
        <v>119</v>
      </c>
      <c r="E37" s="168" t="s">
        <v>123</v>
      </c>
      <c r="F37" s="168" t="s">
        <v>124</v>
      </c>
      <c r="G37" s="168" t="s">
        <v>220</v>
      </c>
      <c r="H37" s="169" t="s">
        <v>193</v>
      </c>
      <c r="I37" s="170" t="s">
        <v>194</v>
      </c>
      <c r="J37" s="86" t="s">
        <v>59</v>
      </c>
      <c r="K37" s="86" t="s">
        <v>36</v>
      </c>
      <c r="L37" s="87">
        <v>1</v>
      </c>
      <c r="M37" s="88" t="s">
        <v>28</v>
      </c>
      <c r="N37" s="88" t="s">
        <v>29</v>
      </c>
      <c r="O37" s="88" t="s">
        <v>30</v>
      </c>
      <c r="P37" s="99" t="s">
        <v>31</v>
      </c>
      <c r="Q37" s="99">
        <v>70</v>
      </c>
      <c r="R37" s="99">
        <v>70</v>
      </c>
      <c r="S37" s="100">
        <f>+Q37/R37</f>
        <v>1</v>
      </c>
      <c r="T37" s="100">
        <f>+S37/L37</f>
        <v>1</v>
      </c>
      <c r="U37" s="54" t="str">
        <f>IF(S37&gt;=95%,$P$7,IF(S37&gt;=70%,$O$7,IF(S37&gt;=50%,$N$7,IF(S37&lt;50%,$M$7,"ojo"))))</f>
        <v>SATISFACTORIO</v>
      </c>
      <c r="V37" s="227" t="s">
        <v>218</v>
      </c>
      <c r="W37" s="204">
        <v>1</v>
      </c>
      <c r="X37" s="202" t="s">
        <v>15</v>
      </c>
      <c r="Y37" s="203" t="s">
        <v>319</v>
      </c>
      <c r="Z37" s="202" t="s">
        <v>286</v>
      </c>
    </row>
    <row r="38" spans="1:26" ht="134.25" customHeight="1" x14ac:dyDescent="0.25">
      <c r="A38" s="167">
        <v>3</v>
      </c>
      <c r="B38" s="168" t="s">
        <v>32</v>
      </c>
      <c r="C38" s="167">
        <v>3.4</v>
      </c>
      <c r="D38" s="168" t="s">
        <v>119</v>
      </c>
      <c r="E38" s="168" t="s">
        <v>123</v>
      </c>
      <c r="F38" s="168" t="s">
        <v>42</v>
      </c>
      <c r="G38" s="168" t="s">
        <v>197</v>
      </c>
      <c r="H38" s="179" t="s">
        <v>195</v>
      </c>
      <c r="I38" s="170" t="s">
        <v>196</v>
      </c>
      <c r="J38" s="86" t="s">
        <v>59</v>
      </c>
      <c r="K38" s="101" t="s">
        <v>36</v>
      </c>
      <c r="L38" s="87">
        <v>1</v>
      </c>
      <c r="M38" s="88" t="s">
        <v>28</v>
      </c>
      <c r="N38" s="88" t="s">
        <v>29</v>
      </c>
      <c r="O38" s="88" t="s">
        <v>30</v>
      </c>
      <c r="P38" s="88" t="s">
        <v>31</v>
      </c>
      <c r="Q38" s="99">
        <v>108</v>
      </c>
      <c r="R38" s="99">
        <v>108</v>
      </c>
      <c r="S38" s="100">
        <f>+Q38/R38</f>
        <v>1</v>
      </c>
      <c r="T38" s="100">
        <f>+S38/L38</f>
        <v>1</v>
      </c>
      <c r="U38" s="54" t="str">
        <f>IF(S38&gt;=95%,$P$7,IF(S38&gt;=70%,$O$7,IF(S38&gt;=50%,$N$7,IF(S38&lt;50%,$M$7,"ojo"))))</f>
        <v>SATISFACTORIO</v>
      </c>
      <c r="V38" s="227" t="s">
        <v>219</v>
      </c>
      <c r="W38" s="204">
        <v>1</v>
      </c>
      <c r="X38" s="202" t="s">
        <v>15</v>
      </c>
      <c r="Y38" s="203" t="s">
        <v>323</v>
      </c>
      <c r="Z38" s="230" t="s">
        <v>286</v>
      </c>
    </row>
    <row r="39" spans="1:26" ht="164.25" customHeight="1" x14ac:dyDescent="0.25">
      <c r="A39" s="180">
        <v>4</v>
      </c>
      <c r="B39" s="181" t="s">
        <v>125</v>
      </c>
      <c r="C39" s="180" t="s">
        <v>126</v>
      </c>
      <c r="D39" s="181" t="s">
        <v>127</v>
      </c>
      <c r="E39" s="181" t="s">
        <v>128</v>
      </c>
      <c r="F39" s="181" t="s">
        <v>129</v>
      </c>
      <c r="G39" s="182" t="s">
        <v>130</v>
      </c>
      <c r="H39" s="183" t="s">
        <v>231</v>
      </c>
      <c r="I39" s="184" t="s">
        <v>131</v>
      </c>
      <c r="J39" s="103" t="s">
        <v>35</v>
      </c>
      <c r="K39" s="102">
        <v>0</v>
      </c>
      <c r="L39" s="104">
        <v>0.9</v>
      </c>
      <c r="M39" s="105" t="s">
        <v>28</v>
      </c>
      <c r="N39" s="105" t="s">
        <v>29</v>
      </c>
      <c r="O39" s="105" t="s">
        <v>30</v>
      </c>
      <c r="P39" s="105" t="s">
        <v>31</v>
      </c>
      <c r="Q39" s="105">
        <v>13</v>
      </c>
      <c r="R39" s="105">
        <v>15</v>
      </c>
      <c r="S39" s="106">
        <f t="shared" si="0"/>
        <v>0.8666666666666667</v>
      </c>
      <c r="T39" s="106">
        <f t="shared" si="1"/>
        <v>0.96296296296296302</v>
      </c>
      <c r="U39" s="46" t="str">
        <f t="shared" si="2"/>
        <v>ACEPTABLE</v>
      </c>
      <c r="V39" s="228" t="s">
        <v>225</v>
      </c>
      <c r="W39" s="204">
        <v>1</v>
      </c>
      <c r="X39" s="202" t="s">
        <v>15</v>
      </c>
      <c r="Y39" s="203" t="s">
        <v>320</v>
      </c>
      <c r="Z39" s="202" t="s">
        <v>286</v>
      </c>
    </row>
    <row r="40" spans="1:26" ht="180.75" customHeight="1" x14ac:dyDescent="0.25">
      <c r="A40" s="180">
        <v>4</v>
      </c>
      <c r="B40" s="181" t="s">
        <v>125</v>
      </c>
      <c r="C40" s="180" t="s">
        <v>126</v>
      </c>
      <c r="D40" s="181" t="s">
        <v>127</v>
      </c>
      <c r="E40" s="181" t="s">
        <v>128</v>
      </c>
      <c r="F40" s="180" t="s">
        <v>34</v>
      </c>
      <c r="G40" s="182" t="s">
        <v>132</v>
      </c>
      <c r="H40" s="183" t="s">
        <v>229</v>
      </c>
      <c r="I40" s="184" t="s">
        <v>230</v>
      </c>
      <c r="J40" s="103" t="s">
        <v>35</v>
      </c>
      <c r="K40" s="103" t="s">
        <v>36</v>
      </c>
      <c r="L40" s="107">
        <v>0.95</v>
      </c>
      <c r="M40" s="105" t="s">
        <v>28</v>
      </c>
      <c r="N40" s="105" t="s">
        <v>29</v>
      </c>
      <c r="O40" s="105" t="s">
        <v>30</v>
      </c>
      <c r="P40" s="105" t="s">
        <v>31</v>
      </c>
      <c r="Q40" s="105">
        <v>56</v>
      </c>
      <c r="R40" s="105">
        <v>56</v>
      </c>
      <c r="S40" s="106">
        <f t="shared" si="0"/>
        <v>1</v>
      </c>
      <c r="T40" s="106">
        <f t="shared" si="1"/>
        <v>1.0526315789473684</v>
      </c>
      <c r="U40" s="46" t="str">
        <f t="shared" si="2"/>
        <v>SATISFACTORIO</v>
      </c>
      <c r="V40" s="228" t="s">
        <v>226</v>
      </c>
      <c r="W40" s="204">
        <v>1</v>
      </c>
      <c r="X40" s="202" t="s">
        <v>15</v>
      </c>
      <c r="Y40" s="203" t="s">
        <v>321</v>
      </c>
      <c r="Z40" s="202" t="s">
        <v>286</v>
      </c>
    </row>
    <row r="41" spans="1:26" ht="175.5" customHeight="1" x14ac:dyDescent="0.25">
      <c r="A41" s="180">
        <v>4</v>
      </c>
      <c r="B41" s="181" t="s">
        <v>125</v>
      </c>
      <c r="C41" s="180" t="s">
        <v>126</v>
      </c>
      <c r="D41" s="181" t="s">
        <v>127</v>
      </c>
      <c r="E41" s="181" t="s">
        <v>128</v>
      </c>
      <c r="F41" s="181" t="s">
        <v>34</v>
      </c>
      <c r="G41" s="182" t="s">
        <v>133</v>
      </c>
      <c r="H41" s="183" t="s">
        <v>134</v>
      </c>
      <c r="I41" s="184" t="s">
        <v>232</v>
      </c>
      <c r="J41" s="108" t="s">
        <v>35</v>
      </c>
      <c r="K41" s="102" t="s">
        <v>36</v>
      </c>
      <c r="L41" s="107">
        <v>0.95</v>
      </c>
      <c r="M41" s="105" t="s">
        <v>28</v>
      </c>
      <c r="N41" s="105" t="s">
        <v>29</v>
      </c>
      <c r="O41" s="105" t="s">
        <v>30</v>
      </c>
      <c r="P41" s="105" t="s">
        <v>31</v>
      </c>
      <c r="Q41" s="105">
        <v>0</v>
      </c>
      <c r="R41" s="105">
        <v>0</v>
      </c>
      <c r="S41" s="106" t="e">
        <f t="shared" si="0"/>
        <v>#DIV/0!</v>
      </c>
      <c r="T41" s="106" t="e">
        <f t="shared" si="1"/>
        <v>#DIV/0!</v>
      </c>
      <c r="U41" s="46" t="e">
        <f t="shared" si="2"/>
        <v>#DIV/0!</v>
      </c>
      <c r="V41" s="228" t="s">
        <v>276</v>
      </c>
      <c r="W41" s="204">
        <v>0</v>
      </c>
      <c r="X41" s="202" t="s">
        <v>12</v>
      </c>
      <c r="Y41" s="203" t="s">
        <v>322</v>
      </c>
      <c r="Z41" s="202" t="s">
        <v>286</v>
      </c>
    </row>
    <row r="42" spans="1:26" ht="174.95" customHeight="1" x14ac:dyDescent="0.25">
      <c r="A42" s="185">
        <v>4</v>
      </c>
      <c r="B42" s="186" t="s">
        <v>125</v>
      </c>
      <c r="C42" s="185" t="s">
        <v>135</v>
      </c>
      <c r="D42" s="186" t="s">
        <v>136</v>
      </c>
      <c r="E42" s="187" t="s">
        <v>137</v>
      </c>
      <c r="F42" s="185" t="s">
        <v>34</v>
      </c>
      <c r="G42" s="185" t="s">
        <v>138</v>
      </c>
      <c r="H42" s="188" t="s">
        <v>188</v>
      </c>
      <c r="I42" s="189" t="s">
        <v>139</v>
      </c>
      <c r="J42" s="109" t="s">
        <v>59</v>
      </c>
      <c r="K42" s="109" t="s">
        <v>36</v>
      </c>
      <c r="L42" s="110">
        <v>1</v>
      </c>
      <c r="M42" s="111" t="s">
        <v>28</v>
      </c>
      <c r="N42" s="111" t="s">
        <v>29</v>
      </c>
      <c r="O42" s="111" t="s">
        <v>30</v>
      </c>
      <c r="P42" s="112" t="s">
        <v>31</v>
      </c>
      <c r="Q42" s="112">
        <v>409</v>
      </c>
      <c r="R42" s="112">
        <v>409</v>
      </c>
      <c r="S42" s="113">
        <f t="shared" si="0"/>
        <v>1</v>
      </c>
      <c r="T42" s="114">
        <f t="shared" si="1"/>
        <v>1</v>
      </c>
      <c r="U42" s="46" t="str">
        <f t="shared" si="2"/>
        <v>SATISFACTORIO</v>
      </c>
      <c r="V42" s="229" t="s">
        <v>299</v>
      </c>
      <c r="W42" s="204">
        <v>1</v>
      </c>
      <c r="X42" s="202" t="s">
        <v>15</v>
      </c>
      <c r="Y42" s="203" t="s">
        <v>308</v>
      </c>
      <c r="Z42" s="202" t="s">
        <v>287</v>
      </c>
    </row>
    <row r="43" spans="1:26" ht="156.75" customHeight="1" x14ac:dyDescent="0.25">
      <c r="A43" s="151">
        <v>3</v>
      </c>
      <c r="B43" s="152" t="s">
        <v>32</v>
      </c>
      <c r="C43" s="151">
        <v>3.5</v>
      </c>
      <c r="D43" s="152" t="s">
        <v>37</v>
      </c>
      <c r="E43" s="152" t="s">
        <v>140</v>
      </c>
      <c r="F43" s="151" t="s">
        <v>34</v>
      </c>
      <c r="G43" s="151" t="s">
        <v>141</v>
      </c>
      <c r="H43" s="190" t="s">
        <v>142</v>
      </c>
      <c r="I43" s="156" t="s">
        <v>143</v>
      </c>
      <c r="J43" s="115" t="s">
        <v>59</v>
      </c>
      <c r="K43" s="49" t="s">
        <v>91</v>
      </c>
      <c r="L43" s="116">
        <v>100</v>
      </c>
      <c r="M43" s="78" t="s">
        <v>28</v>
      </c>
      <c r="N43" s="78" t="s">
        <v>29</v>
      </c>
      <c r="O43" s="78" t="s">
        <v>30</v>
      </c>
      <c r="P43" s="78" t="s">
        <v>31</v>
      </c>
      <c r="Q43" s="78">
        <v>537</v>
      </c>
      <c r="R43" s="78">
        <v>12</v>
      </c>
      <c r="S43" s="117">
        <f>Q43/R43</f>
        <v>44.75</v>
      </c>
      <c r="T43" s="80">
        <f t="shared" si="1"/>
        <v>0.44750000000000001</v>
      </c>
      <c r="U43" s="46" t="str">
        <f>IF(S43&gt;=95,$P$7,IF(S43&gt;=70,$O$7,IF(S43&gt;=50,$N$7,IF(S43&lt;50,$M$7,"ojo"))))</f>
        <v>INSATISFACTORIO</v>
      </c>
      <c r="V43" s="223" t="s">
        <v>274</v>
      </c>
      <c r="W43" s="204">
        <v>0.6</v>
      </c>
      <c r="X43" s="202" t="s">
        <v>13</v>
      </c>
      <c r="Y43" s="203" t="s">
        <v>293</v>
      </c>
      <c r="Z43" s="202" t="s">
        <v>285</v>
      </c>
    </row>
    <row r="44" spans="1:26" ht="147.75" customHeight="1" x14ac:dyDescent="0.25">
      <c r="A44" s="151">
        <v>3</v>
      </c>
      <c r="B44" s="152" t="s">
        <v>32</v>
      </c>
      <c r="C44" s="151">
        <v>3.5</v>
      </c>
      <c r="D44" s="152" t="s">
        <v>37</v>
      </c>
      <c r="E44" s="152" t="s">
        <v>140</v>
      </c>
      <c r="F44" s="152" t="s">
        <v>42</v>
      </c>
      <c r="G44" s="151" t="s">
        <v>144</v>
      </c>
      <c r="H44" s="190" t="s">
        <v>145</v>
      </c>
      <c r="I44" s="152" t="s">
        <v>146</v>
      </c>
      <c r="J44" s="115" t="s">
        <v>59</v>
      </c>
      <c r="K44" s="49" t="s">
        <v>91</v>
      </c>
      <c r="L44" s="118">
        <v>60</v>
      </c>
      <c r="M44" s="78" t="s">
        <v>28</v>
      </c>
      <c r="N44" s="78" t="s">
        <v>29</v>
      </c>
      <c r="O44" s="78" t="s">
        <v>30</v>
      </c>
      <c r="P44" s="78" t="s">
        <v>31</v>
      </c>
      <c r="Q44" s="78">
        <v>260</v>
      </c>
      <c r="R44" s="78">
        <v>12</v>
      </c>
      <c r="S44" s="117">
        <f>Q44/R44</f>
        <v>21.666666666666668</v>
      </c>
      <c r="T44" s="80">
        <f t="shared" si="1"/>
        <v>0.3611111111111111</v>
      </c>
      <c r="U44" s="46" t="str">
        <f>IF(T44&gt;=67%,$M$7,IF(T44&gt;=34%,$N$7,IF(T44&gt;=18%,$O$7,IF(T44&lt;=17%,$P$7))))</f>
        <v>MINIMO</v>
      </c>
      <c r="V44" s="223" t="s">
        <v>277</v>
      </c>
      <c r="W44" s="204">
        <v>0.22</v>
      </c>
      <c r="X44" s="202" t="s">
        <v>13</v>
      </c>
      <c r="Y44" s="203" t="s">
        <v>294</v>
      </c>
      <c r="Z44" s="202" t="s">
        <v>285</v>
      </c>
    </row>
    <row r="45" spans="1:26" ht="138" customHeight="1" x14ac:dyDescent="0.25">
      <c r="A45" s="192">
        <v>3</v>
      </c>
      <c r="B45" s="50" t="s">
        <v>32</v>
      </c>
      <c r="C45" s="192">
        <v>3.5</v>
      </c>
      <c r="D45" s="50" t="s">
        <v>37</v>
      </c>
      <c r="E45" s="50" t="s">
        <v>140</v>
      </c>
      <c r="F45" s="50" t="s">
        <v>42</v>
      </c>
      <c r="G45" s="151" t="s">
        <v>147</v>
      </c>
      <c r="H45" s="193" t="s">
        <v>148</v>
      </c>
      <c r="I45" s="194" t="s">
        <v>149</v>
      </c>
      <c r="J45" s="119" t="s">
        <v>59</v>
      </c>
      <c r="K45" s="78" t="s">
        <v>91</v>
      </c>
      <c r="L45" s="80">
        <v>1</v>
      </c>
      <c r="M45" s="78" t="s">
        <v>28</v>
      </c>
      <c r="N45" s="78" t="s">
        <v>29</v>
      </c>
      <c r="O45" s="78" t="s">
        <v>30</v>
      </c>
      <c r="P45" s="78" t="s">
        <v>31</v>
      </c>
      <c r="Q45" s="78" t="s">
        <v>270</v>
      </c>
      <c r="R45" s="78" t="s">
        <v>270</v>
      </c>
      <c r="S45" s="80" t="e">
        <f t="shared" si="0"/>
        <v>#VALUE!</v>
      </c>
      <c r="T45" s="80" t="e">
        <f t="shared" si="1"/>
        <v>#VALUE!</v>
      </c>
      <c r="U45" s="46" t="e">
        <f t="shared" si="2"/>
        <v>#VALUE!</v>
      </c>
      <c r="V45" s="223" t="s">
        <v>275</v>
      </c>
      <c r="W45" s="202" t="s">
        <v>270</v>
      </c>
      <c r="X45" s="131"/>
      <c r="Y45" s="202" t="s">
        <v>295</v>
      </c>
      <c r="Z45" s="202" t="s">
        <v>285</v>
      </c>
    </row>
    <row r="46" spans="1:26" ht="138" customHeight="1" x14ac:dyDescent="0.25">
      <c r="A46" s="192">
        <v>3</v>
      </c>
      <c r="B46" s="50" t="s">
        <v>32</v>
      </c>
      <c r="C46" s="192">
        <v>3.5</v>
      </c>
      <c r="D46" s="50" t="s">
        <v>37</v>
      </c>
      <c r="E46" s="50" t="s">
        <v>140</v>
      </c>
      <c r="F46" s="50" t="s">
        <v>34</v>
      </c>
      <c r="G46" s="151" t="s">
        <v>150</v>
      </c>
      <c r="H46" s="193" t="s">
        <v>151</v>
      </c>
      <c r="I46" s="195" t="s">
        <v>152</v>
      </c>
      <c r="J46" s="78" t="s">
        <v>35</v>
      </c>
      <c r="K46" s="78" t="s">
        <v>91</v>
      </c>
      <c r="L46" s="120">
        <v>0.9</v>
      </c>
      <c r="M46" s="78" t="s">
        <v>28</v>
      </c>
      <c r="N46" s="78" t="s">
        <v>29</v>
      </c>
      <c r="O46" s="78" t="s">
        <v>30</v>
      </c>
      <c r="P46" s="78" t="s">
        <v>31</v>
      </c>
      <c r="Q46" s="78" t="s">
        <v>270</v>
      </c>
      <c r="R46" s="78" t="s">
        <v>270</v>
      </c>
      <c r="S46" s="80" t="e">
        <f>+Q46/R46</f>
        <v>#VALUE!</v>
      </c>
      <c r="T46" s="80" t="e">
        <f>+S46/L46</f>
        <v>#VALUE!</v>
      </c>
      <c r="U46" s="46" t="e">
        <f t="shared" si="2"/>
        <v>#VALUE!</v>
      </c>
      <c r="V46" s="223" t="s">
        <v>275</v>
      </c>
      <c r="W46" s="202" t="s">
        <v>270</v>
      </c>
      <c r="X46" s="131"/>
      <c r="Y46" s="202" t="s">
        <v>295</v>
      </c>
      <c r="Z46" s="202" t="s">
        <v>285</v>
      </c>
    </row>
    <row r="47" spans="1:26" ht="174.75" customHeight="1" x14ac:dyDescent="0.25">
      <c r="A47" s="196">
        <v>3</v>
      </c>
      <c r="B47" s="197" t="s">
        <v>32</v>
      </c>
      <c r="C47" s="196">
        <v>3.5</v>
      </c>
      <c r="D47" s="197" t="s">
        <v>37</v>
      </c>
      <c r="E47" s="197" t="s">
        <v>140</v>
      </c>
      <c r="F47" s="197" t="s">
        <v>34</v>
      </c>
      <c r="G47" s="151" t="s">
        <v>153</v>
      </c>
      <c r="H47" s="198" t="s">
        <v>154</v>
      </c>
      <c r="I47" s="197" t="s">
        <v>155</v>
      </c>
      <c r="J47" s="122" t="s">
        <v>156</v>
      </c>
      <c r="K47" s="121" t="s">
        <v>74</v>
      </c>
      <c r="L47" s="123">
        <v>1</v>
      </c>
      <c r="M47" s="78" t="s">
        <v>28</v>
      </c>
      <c r="N47" s="78" t="s">
        <v>29</v>
      </c>
      <c r="O47" s="78" t="s">
        <v>30</v>
      </c>
      <c r="P47" s="78" t="s">
        <v>31</v>
      </c>
      <c r="Q47" s="78">
        <v>0.81</v>
      </c>
      <c r="R47" s="78">
        <v>1</v>
      </c>
      <c r="S47" s="80">
        <f t="shared" si="0"/>
        <v>0.81</v>
      </c>
      <c r="T47" s="80">
        <f t="shared" si="1"/>
        <v>0.81</v>
      </c>
      <c r="U47" s="46" t="str">
        <f t="shared" si="2"/>
        <v>ACEPTABLE</v>
      </c>
      <c r="V47" s="223" t="s">
        <v>296</v>
      </c>
      <c r="W47" s="204">
        <v>0.81</v>
      </c>
      <c r="X47" s="202" t="s">
        <v>14</v>
      </c>
      <c r="Y47" s="203" t="s">
        <v>297</v>
      </c>
      <c r="Z47" s="202" t="s">
        <v>285</v>
      </c>
    </row>
    <row r="48" spans="1:26" ht="332.25" customHeight="1" x14ac:dyDescent="0.25">
      <c r="A48" s="199">
        <v>6</v>
      </c>
      <c r="B48" s="200" t="s">
        <v>40</v>
      </c>
      <c r="C48" s="199" t="s">
        <v>184</v>
      </c>
      <c r="D48" s="200" t="s">
        <v>157</v>
      </c>
      <c r="E48" s="53" t="s">
        <v>158</v>
      </c>
      <c r="F48" s="199" t="s">
        <v>42</v>
      </c>
      <c r="G48" s="162" t="s">
        <v>162</v>
      </c>
      <c r="H48" s="201" t="s">
        <v>179</v>
      </c>
      <c r="I48" s="53" t="s">
        <v>180</v>
      </c>
      <c r="J48" s="84" t="s">
        <v>59</v>
      </c>
      <c r="K48" s="84" t="s">
        <v>74</v>
      </c>
      <c r="L48" s="125" t="s">
        <v>53</v>
      </c>
      <c r="M48" s="84" t="s">
        <v>28</v>
      </c>
      <c r="N48" s="84" t="s">
        <v>29</v>
      </c>
      <c r="O48" s="84" t="s">
        <v>30</v>
      </c>
      <c r="P48" s="84" t="s">
        <v>31</v>
      </c>
      <c r="Q48" s="79">
        <v>175</v>
      </c>
      <c r="R48" s="79">
        <v>187</v>
      </c>
      <c r="S48" s="82">
        <f t="shared" si="0"/>
        <v>0.93582887700534756</v>
      </c>
      <c r="T48" s="82">
        <f t="shared" si="1"/>
        <v>0.93582887700534756</v>
      </c>
      <c r="U48" s="46" t="str">
        <f t="shared" si="2"/>
        <v>ACEPTABLE</v>
      </c>
      <c r="V48" s="191" t="s">
        <v>217</v>
      </c>
      <c r="W48" s="202">
        <v>94</v>
      </c>
      <c r="X48" s="202" t="s">
        <v>14</v>
      </c>
      <c r="Y48" s="203" t="s">
        <v>330</v>
      </c>
      <c r="Z48" s="202" t="s">
        <v>298</v>
      </c>
    </row>
    <row r="50" spans="1:24" x14ac:dyDescent="0.25">
      <c r="A50" s="11"/>
      <c r="B50" s="257"/>
      <c r="C50" s="257"/>
      <c r="D50" s="257"/>
      <c r="E50" s="11"/>
      <c r="F50" s="11"/>
      <c r="G50" s="11"/>
      <c r="H50" s="11"/>
      <c r="I50" s="11"/>
      <c r="J50" s="11"/>
      <c r="K50" s="11"/>
      <c r="L50" s="12"/>
      <c r="M50" s="12"/>
      <c r="N50" s="12"/>
      <c r="O50" s="12"/>
      <c r="P50" s="12"/>
      <c r="Q50" s="12"/>
      <c r="R50" s="12"/>
      <c r="S50" s="11"/>
    </row>
    <row r="52" spans="1:24" ht="23.25" x14ac:dyDescent="0.35">
      <c r="D52" s="17" t="s">
        <v>279</v>
      </c>
      <c r="G52" s="265" t="s">
        <v>216</v>
      </c>
      <c r="H52" s="265"/>
      <c r="I52" s="265"/>
      <c r="J52" s="265"/>
      <c r="K52" s="265"/>
      <c r="L52" s="265"/>
      <c r="M52" s="265"/>
      <c r="P52" s="260"/>
      <c r="Q52" s="261"/>
      <c r="R52" s="261"/>
      <c r="S52" s="261"/>
      <c r="T52" s="261"/>
    </row>
    <row r="53" spans="1:24" x14ac:dyDescent="0.25">
      <c r="U53">
        <v>95</v>
      </c>
      <c r="V53">
        <v>1</v>
      </c>
      <c r="W53" s="28">
        <v>95</v>
      </c>
    </row>
    <row r="54" spans="1:24" x14ac:dyDescent="0.25">
      <c r="U54">
        <v>100</v>
      </c>
      <c r="V54">
        <v>2</v>
      </c>
      <c r="W54" s="28">
        <v>100</v>
      </c>
    </row>
    <row r="55" spans="1:24" x14ac:dyDescent="0.25">
      <c r="M55" s="18"/>
      <c r="N55" s="18"/>
      <c r="U55">
        <v>100</v>
      </c>
      <c r="V55">
        <v>3</v>
      </c>
      <c r="W55" s="28">
        <v>100</v>
      </c>
    </row>
    <row r="56" spans="1:24" x14ac:dyDescent="0.25">
      <c r="M56" s="18"/>
      <c r="N56" s="18"/>
      <c r="U56">
        <v>100</v>
      </c>
      <c r="V56">
        <v>4</v>
      </c>
      <c r="W56" s="28">
        <v>100</v>
      </c>
    </row>
    <row r="57" spans="1:24" x14ac:dyDescent="0.25">
      <c r="M57" s="18"/>
      <c r="N57" s="18"/>
      <c r="V57">
        <v>5</v>
      </c>
      <c r="W57" s="29">
        <v>100</v>
      </c>
    </row>
    <row r="58" spans="1:24" x14ac:dyDescent="0.25">
      <c r="M58" s="18"/>
      <c r="N58" s="18"/>
      <c r="V58">
        <v>6</v>
      </c>
      <c r="W58" s="29">
        <v>74</v>
      </c>
    </row>
    <row r="59" spans="1:24" x14ac:dyDescent="0.25">
      <c r="M59" s="18"/>
      <c r="N59" s="18"/>
      <c r="V59">
        <v>7</v>
      </c>
      <c r="W59" s="29"/>
      <c r="X59" t="s">
        <v>278</v>
      </c>
    </row>
    <row r="60" spans="1:24" x14ac:dyDescent="0.25">
      <c r="M60" s="18"/>
      <c r="N60" s="18"/>
      <c r="V60">
        <v>8</v>
      </c>
      <c r="W60" s="30">
        <v>100</v>
      </c>
    </row>
    <row r="61" spans="1:24" x14ac:dyDescent="0.25">
      <c r="M61" s="18"/>
      <c r="N61" s="18"/>
      <c r="V61">
        <v>9</v>
      </c>
      <c r="W61" s="30">
        <v>99</v>
      </c>
    </row>
    <row r="62" spans="1:24" x14ac:dyDescent="0.25">
      <c r="M62" s="18"/>
      <c r="N62" s="18"/>
      <c r="V62">
        <v>10</v>
      </c>
      <c r="W62" s="31">
        <v>100</v>
      </c>
    </row>
    <row r="63" spans="1:24" x14ac:dyDescent="0.25">
      <c r="M63" s="18"/>
      <c r="N63" s="18"/>
      <c r="V63">
        <v>11</v>
      </c>
      <c r="W63" s="31">
        <v>100</v>
      </c>
    </row>
    <row r="64" spans="1:24" x14ac:dyDescent="0.25">
      <c r="M64" s="18"/>
      <c r="N64" s="18"/>
      <c r="V64">
        <v>12</v>
      </c>
      <c r="W64" s="32">
        <v>0</v>
      </c>
    </row>
    <row r="65" spans="13:23" x14ac:dyDescent="0.25">
      <c r="M65" s="18"/>
      <c r="N65" s="18"/>
      <c r="V65">
        <v>13</v>
      </c>
      <c r="W65" s="33">
        <v>100</v>
      </c>
    </row>
    <row r="66" spans="13:23" x14ac:dyDescent="0.25">
      <c r="M66" s="18"/>
      <c r="N66" s="18"/>
      <c r="V66">
        <v>14</v>
      </c>
      <c r="W66" s="33">
        <v>100</v>
      </c>
    </row>
    <row r="67" spans="13:23" x14ac:dyDescent="0.25">
      <c r="M67" s="18"/>
      <c r="N67" s="18"/>
      <c r="V67">
        <v>15</v>
      </c>
      <c r="W67" s="33">
        <v>100</v>
      </c>
    </row>
    <row r="68" spans="13:23" x14ac:dyDescent="0.25">
      <c r="M68" s="18"/>
      <c r="N68" s="18"/>
      <c r="V68">
        <v>16</v>
      </c>
      <c r="W68" s="34">
        <v>100</v>
      </c>
    </row>
    <row r="69" spans="13:23" x14ac:dyDescent="0.25">
      <c r="M69" s="18"/>
      <c r="N69" s="18"/>
      <c r="V69">
        <v>17</v>
      </c>
      <c r="W69" s="34">
        <v>100</v>
      </c>
    </row>
    <row r="70" spans="13:23" x14ac:dyDescent="0.25">
      <c r="M70" s="18"/>
      <c r="N70" s="18"/>
      <c r="V70">
        <v>18</v>
      </c>
      <c r="W70" s="35">
        <v>97</v>
      </c>
    </row>
    <row r="71" spans="13:23" x14ac:dyDescent="0.25">
      <c r="M71" s="18"/>
      <c r="N71" s="18"/>
      <c r="V71">
        <v>19</v>
      </c>
      <c r="W71" s="35">
        <v>100</v>
      </c>
    </row>
    <row r="72" spans="13:23" x14ac:dyDescent="0.25">
      <c r="M72" s="18"/>
      <c r="N72" s="18"/>
      <c r="P72" s="20">
        <v>1</v>
      </c>
      <c r="Q72" s="21">
        <v>100</v>
      </c>
      <c r="V72">
        <v>20</v>
      </c>
      <c r="W72" s="35">
        <v>100</v>
      </c>
    </row>
    <row r="73" spans="13:23" x14ac:dyDescent="0.25">
      <c r="M73" s="18"/>
      <c r="N73" s="18"/>
      <c r="P73" s="20">
        <v>2</v>
      </c>
      <c r="Q73" s="21">
        <v>100</v>
      </c>
      <c r="V73">
        <v>21</v>
      </c>
      <c r="W73" s="36">
        <v>0</v>
      </c>
    </row>
    <row r="74" spans="13:23" x14ac:dyDescent="0.25">
      <c r="M74" s="18"/>
      <c r="N74" s="18"/>
      <c r="P74" s="20">
        <v>3</v>
      </c>
      <c r="Q74" s="22">
        <v>100</v>
      </c>
      <c r="V74">
        <v>22</v>
      </c>
      <c r="W74" s="36">
        <v>0</v>
      </c>
    </row>
    <row r="75" spans="13:23" x14ac:dyDescent="0.25">
      <c r="M75" s="18"/>
      <c r="N75" s="18"/>
      <c r="P75" s="20">
        <v>4</v>
      </c>
      <c r="Q75" s="22">
        <v>100</v>
      </c>
      <c r="V75">
        <v>23</v>
      </c>
      <c r="W75" s="36">
        <v>94</v>
      </c>
    </row>
    <row r="76" spans="13:23" x14ac:dyDescent="0.25">
      <c r="M76" s="18"/>
      <c r="N76" s="18"/>
      <c r="P76" s="20">
        <v>5</v>
      </c>
      <c r="Q76" s="24">
        <v>0</v>
      </c>
      <c r="V76">
        <v>24</v>
      </c>
      <c r="W76" s="36">
        <v>95</v>
      </c>
    </row>
    <row r="77" spans="13:23" x14ac:dyDescent="0.25">
      <c r="M77" s="18"/>
      <c r="N77" s="18"/>
      <c r="P77" s="20">
        <v>6</v>
      </c>
      <c r="Q77" s="24">
        <v>77</v>
      </c>
      <c r="V77">
        <v>25</v>
      </c>
      <c r="W77" s="36">
        <v>98</v>
      </c>
    </row>
    <row r="78" spans="13:23" x14ac:dyDescent="0.25">
      <c r="M78" s="18"/>
      <c r="N78" s="18"/>
      <c r="P78" s="20">
        <v>7</v>
      </c>
      <c r="Q78" s="24">
        <v>100</v>
      </c>
      <c r="V78">
        <v>26</v>
      </c>
      <c r="W78" s="37">
        <v>81</v>
      </c>
    </row>
    <row r="79" spans="13:23" x14ac:dyDescent="0.25">
      <c r="M79" s="18"/>
      <c r="N79" s="18"/>
      <c r="P79" s="20">
        <v>8</v>
      </c>
      <c r="Q79" s="24">
        <v>100</v>
      </c>
      <c r="V79">
        <v>27</v>
      </c>
      <c r="W79" s="37">
        <v>3</v>
      </c>
    </row>
    <row r="80" spans="13:23" x14ac:dyDescent="0.25">
      <c r="M80" s="18"/>
      <c r="N80" s="18"/>
      <c r="P80" s="20">
        <v>9</v>
      </c>
      <c r="Q80" s="24">
        <v>100</v>
      </c>
      <c r="V80">
        <v>28</v>
      </c>
      <c r="W80" s="38">
        <v>100</v>
      </c>
    </row>
    <row r="81" spans="11:23" x14ac:dyDescent="0.25">
      <c r="K81" t="s">
        <v>207</v>
      </c>
      <c r="M81" s="18"/>
      <c r="N81" s="18"/>
      <c r="P81" s="20">
        <v>10</v>
      </c>
      <c r="Q81" s="24">
        <v>100</v>
      </c>
      <c r="V81">
        <v>29</v>
      </c>
      <c r="W81" s="38">
        <v>100</v>
      </c>
    </row>
    <row r="82" spans="11:23" x14ac:dyDescent="0.25">
      <c r="M82" s="18"/>
      <c r="N82" s="18"/>
      <c r="P82" s="20">
        <v>11</v>
      </c>
      <c r="Q82" s="24">
        <v>56</v>
      </c>
      <c r="V82">
        <v>30</v>
      </c>
      <c r="W82" s="39">
        <v>87</v>
      </c>
    </row>
    <row r="83" spans="11:23" x14ac:dyDescent="0.25">
      <c r="K83" s="19">
        <v>0.88</v>
      </c>
      <c r="M83" s="18"/>
      <c r="N83" s="18"/>
      <c r="P83" s="20">
        <v>12</v>
      </c>
      <c r="Q83" s="24">
        <v>100</v>
      </c>
      <c r="V83">
        <v>31</v>
      </c>
      <c r="W83" s="39">
        <v>100</v>
      </c>
    </row>
    <row r="84" spans="11:23" x14ac:dyDescent="0.25">
      <c r="M84" s="18"/>
      <c r="N84" s="18"/>
      <c r="P84" s="20">
        <v>13</v>
      </c>
      <c r="Q84" s="24">
        <v>100</v>
      </c>
      <c r="V84">
        <v>32</v>
      </c>
      <c r="W84" s="39">
        <v>0</v>
      </c>
    </row>
    <row r="85" spans="11:23" x14ac:dyDescent="0.25">
      <c r="M85" s="18"/>
      <c r="N85" s="18"/>
      <c r="P85" s="20">
        <v>14</v>
      </c>
      <c r="Q85" s="24">
        <v>100</v>
      </c>
      <c r="V85">
        <v>33</v>
      </c>
      <c r="W85" s="40">
        <v>100</v>
      </c>
    </row>
    <row r="86" spans="11:23" x14ac:dyDescent="0.25">
      <c r="M86" s="18"/>
      <c r="N86" s="18"/>
      <c r="P86" s="20">
        <v>15</v>
      </c>
      <c r="Q86" s="24">
        <v>56</v>
      </c>
      <c r="V86">
        <v>34</v>
      </c>
      <c r="W86" s="41">
        <v>45</v>
      </c>
    </row>
    <row r="87" spans="11:23" x14ac:dyDescent="0.25">
      <c r="M87" s="18"/>
      <c r="N87" s="18"/>
      <c r="P87" s="20">
        <v>16</v>
      </c>
      <c r="Q87" s="24">
        <v>90</v>
      </c>
      <c r="V87">
        <v>35</v>
      </c>
      <c r="W87" s="41">
        <v>75</v>
      </c>
    </row>
    <row r="88" spans="11:23" x14ac:dyDescent="0.25">
      <c r="M88" s="18"/>
      <c r="N88" s="18"/>
      <c r="P88" s="20">
        <v>17</v>
      </c>
      <c r="Q88" s="24">
        <v>19</v>
      </c>
      <c r="V88">
        <v>36</v>
      </c>
      <c r="W88" s="42">
        <v>94</v>
      </c>
    </row>
    <row r="89" spans="11:23" ht="28.5" x14ac:dyDescent="0.45">
      <c r="M89" s="18"/>
      <c r="N89" s="18"/>
      <c r="P89" s="20">
        <v>18</v>
      </c>
      <c r="Q89" s="24">
        <v>72</v>
      </c>
      <c r="W89" s="27">
        <f>SUM(W53:W88)</f>
        <v>2837</v>
      </c>
    </row>
    <row r="90" spans="11:23" x14ac:dyDescent="0.25">
      <c r="M90" s="18"/>
      <c r="N90" s="18"/>
      <c r="P90" s="20">
        <v>19</v>
      </c>
      <c r="Q90" s="24"/>
    </row>
    <row r="91" spans="11:23" x14ac:dyDescent="0.25">
      <c r="M91" s="18"/>
      <c r="N91" s="18"/>
      <c r="P91" s="20">
        <v>20</v>
      </c>
      <c r="Q91" s="25">
        <v>100</v>
      </c>
      <c r="R91">
        <v>1158</v>
      </c>
    </row>
    <row r="92" spans="11:23" x14ac:dyDescent="0.25">
      <c r="M92" s="18"/>
      <c r="N92" s="18"/>
      <c r="P92" s="20">
        <v>21</v>
      </c>
      <c r="Q92" s="25">
        <v>100</v>
      </c>
    </row>
    <row r="93" spans="11:23" x14ac:dyDescent="0.25">
      <c r="P93" s="20">
        <v>22</v>
      </c>
      <c r="Q93" s="25">
        <v>100</v>
      </c>
    </row>
    <row r="94" spans="11:23" x14ac:dyDescent="0.25">
      <c r="P94" s="20">
        <v>23</v>
      </c>
      <c r="Q94" s="25">
        <v>0</v>
      </c>
    </row>
    <row r="95" spans="11:23" x14ac:dyDescent="0.25">
      <c r="P95" s="20">
        <v>24</v>
      </c>
      <c r="Q95" s="25">
        <v>100</v>
      </c>
    </row>
    <row r="96" spans="11:23" x14ac:dyDescent="0.25">
      <c r="P96" s="20">
        <v>25</v>
      </c>
      <c r="Q96" s="23">
        <v>67</v>
      </c>
    </row>
    <row r="97" spans="16:17" x14ac:dyDescent="0.25">
      <c r="P97" s="20">
        <v>26</v>
      </c>
      <c r="Q97" s="23">
        <v>100</v>
      </c>
    </row>
    <row r="98" spans="16:17" x14ac:dyDescent="0.25">
      <c r="P98" s="20">
        <v>27</v>
      </c>
      <c r="Q98" s="23">
        <v>100</v>
      </c>
    </row>
    <row r="99" spans="16:17" x14ac:dyDescent="0.25">
      <c r="P99" s="20">
        <v>28</v>
      </c>
      <c r="Q99" s="23">
        <v>100</v>
      </c>
    </row>
    <row r="100" spans="16:17" x14ac:dyDescent="0.25">
      <c r="P100" s="20">
        <v>29</v>
      </c>
      <c r="Q100" s="23">
        <v>100</v>
      </c>
    </row>
    <row r="101" spans="16:17" x14ac:dyDescent="0.25">
      <c r="P101" s="20">
        <v>30</v>
      </c>
      <c r="Q101" s="23">
        <v>100</v>
      </c>
    </row>
    <row r="102" spans="16:17" x14ac:dyDescent="0.25">
      <c r="P102" s="20">
        <v>31</v>
      </c>
      <c r="Q102" s="23">
        <v>99</v>
      </c>
    </row>
    <row r="103" spans="16:17" x14ac:dyDescent="0.25">
      <c r="P103" s="20">
        <v>32</v>
      </c>
      <c r="Q103" s="26">
        <v>100</v>
      </c>
    </row>
    <row r="104" spans="16:17" x14ac:dyDescent="0.25">
      <c r="Q104">
        <f>SUM(Q72:Q103)</f>
        <v>2636</v>
      </c>
    </row>
  </sheetData>
  <customSheetViews>
    <customSheetView guid="{11A45860-46FE-474C-A002-6DEDD317338C}" scale="70" topLeftCell="S1">
      <selection activeCell="X7" sqref="X7"/>
      <pageMargins left="0.19685039370078741" right="0.19685039370078741" top="0.39370078740157483" bottom="0.35433070866141736" header="0.31496062992125984" footer="0.31496062992125984"/>
      <printOptions horizontalCentered="1"/>
      <pageSetup paperSize="14" scale="40" orientation="landscape" r:id="rId1"/>
    </customSheetView>
    <customSheetView guid="{83E34B7C-6DC6-40CD-B1D8-43347BDAB13F}" scale="79" topLeftCell="K29">
      <selection activeCell="V30" sqref="V30"/>
      <pageMargins left="0.19685039370078741" right="0.19685039370078741" top="0.39370078740157483" bottom="0.35433070866141736" header="0.31496062992125984" footer="0.31496062992125984"/>
      <printOptions horizontalCentered="1"/>
      <pageSetup paperSize="14" scale="40" orientation="landscape" r:id="rId2"/>
    </customSheetView>
    <customSheetView guid="{210856A3-9B79-4A1D-84D8-B66CA2C99A5C}" scale="70">
      <pane ySplit="7" topLeftCell="A42" activePane="bottomLeft" state="frozen"/>
      <selection pane="bottomLeft" activeCell="A44" sqref="A44"/>
      <pageMargins left="0.19685039370078741" right="0.19685039370078741" top="0.39370078740157483" bottom="0.35433070866141736" header="0.31496062992125984" footer="0.31496062992125984"/>
      <printOptions horizontalCentered="1"/>
      <pageSetup paperSize="14" scale="40" orientation="landscape" r:id="rId3"/>
    </customSheetView>
    <customSheetView guid="{BFF791EF-C68F-41CE-9A86-62EC5FC9FB1F}" scale="110" topLeftCell="J1">
      <pane ySplit="7" topLeftCell="A36" activePane="bottomLeft" state="frozen"/>
      <selection pane="bottomLeft" activeCell="R36" sqref="R36"/>
      <pageMargins left="0.19685039370078741" right="0.19685039370078741" top="0.39370078740157483" bottom="0.35433070866141736" header="0.31496062992125984" footer="0.31496062992125984"/>
      <printOptions horizontalCentered="1"/>
      <pageSetup paperSize="14" scale="35" orientation="landscape" r:id="rId4"/>
    </customSheetView>
    <customSheetView guid="{DE535203-1A74-419F-BEAC-6406138BE68F}" scale="110" topLeftCell="J1">
      <pane ySplit="7" topLeftCell="A36" activePane="bottomLeft" state="frozen"/>
      <selection pane="bottomLeft" activeCell="S36" sqref="S36"/>
      <pageMargins left="0.19685039370078741" right="0.19685039370078741" top="0.39370078740157483" bottom="0.35433070866141736" header="0.31496062992125984" footer="0.31496062992125984"/>
      <printOptions horizontalCentered="1"/>
      <pageSetup paperSize="14" scale="35" orientation="landscape" r:id="rId5"/>
    </customSheetView>
    <customSheetView guid="{8FA34525-8549-4A16-8D0D-3325D4647030}" scale="79" topLeftCell="I17">
      <selection activeCell="V19" sqref="V19"/>
      <pageMargins left="0.19685039370078741" right="0.19685039370078741" top="0.39370078740157483" bottom="0.35433070866141736" header="0.31496062992125984" footer="0.31496062992125984"/>
      <printOptions horizontalCentered="1"/>
      <pageSetup paperSize="14" scale="40" orientation="landscape" r:id="rId6"/>
    </customSheetView>
    <customSheetView guid="{92453F9F-A6D7-4F47-B2DC-75E9EE7494D2}" scale="79" topLeftCell="O23">
      <selection activeCell="U25" sqref="U25"/>
      <pageMargins left="0.19685039370078741" right="0.19685039370078741" top="0.39370078740157483" bottom="0.35433070866141736" header="0.31496062992125984" footer="0.31496062992125984"/>
      <printOptions horizontalCentered="1"/>
      <pageSetup paperSize="14" scale="40" orientation="landscape" r:id="rId7"/>
    </customSheetView>
    <customSheetView guid="{815607D4-EF82-4438-8BFC-3A3317071FA0}" scale="79" topLeftCell="F5">
      <selection activeCell="V9" sqref="V9"/>
      <pageMargins left="0.19685039370078741" right="0.19685039370078741" top="0.39370078740157483" bottom="0.35433070866141736" header="0.31496062992125984" footer="0.31496062992125984"/>
      <printOptions horizontalCentered="1"/>
      <pageSetup paperSize="14" scale="40" orientation="landscape" r:id="rId8"/>
    </customSheetView>
    <customSheetView guid="{B4597CA2-6894-4CDF-AE3D-58134BCE08FB}" scale="80">
      <pane ySplit="7" topLeftCell="A13" activePane="bottomLeft" state="frozen"/>
      <selection pane="bottomLeft" activeCell="H15" sqref="H15"/>
      <pageMargins left="0.19685039370078741" right="0.19685039370078741" top="0.39370078740157483" bottom="0.35433070866141736" header="0.31496062992125984" footer="0.31496062992125984"/>
      <printOptions horizontalCentered="1"/>
      <pageSetup paperSize="14" scale="40" orientation="landscape" r:id="rId9"/>
    </customSheetView>
    <customSheetView guid="{4AB7EBE9-5153-421C-9BE7-BA04F397BB75}" scale="110" topLeftCell="O1">
      <pane ySplit="7" topLeftCell="A41" activePane="bottomLeft" state="frozen"/>
      <selection pane="bottomLeft" activeCell="V41" sqref="V41"/>
      <pageMargins left="0.19685039370078741" right="0.19685039370078741" top="0.39370078740157483" bottom="0.35433070866141736" header="0.31496062992125984" footer="0.31496062992125984"/>
      <printOptions horizontalCentered="1"/>
      <pageSetup paperSize="14" scale="35" orientation="landscape" r:id="rId10"/>
    </customSheetView>
    <customSheetView guid="{124D8739-140E-43A6-A196-196C1040A645}" scale="110" topLeftCell="M1">
      <pane ySplit="7" topLeftCell="A47" activePane="bottomLeft" state="frozen"/>
      <selection pane="bottomLeft" activeCell="V47" sqref="V47"/>
      <pageMargins left="0.19685039370078741" right="0.19685039370078741" top="0.39370078740157483" bottom="0.35433070866141736" header="0.31496062992125984" footer="0.31496062992125984"/>
      <printOptions horizontalCentered="1"/>
      <pageSetup paperSize="14" scale="35" orientation="landscape" r:id="rId11"/>
    </customSheetView>
    <customSheetView guid="{7165841C-8D13-4236-82C9-FEDA3871F571}" scale="110" topLeftCell="J1">
      <pane ySplit="7" topLeftCell="A31" activePane="bottomLeft" state="frozen"/>
      <selection pane="bottomLeft" activeCell="V31" sqref="V31"/>
      <pageMargins left="0.19685039370078741" right="0.19685039370078741" top="0.39370078740157483" bottom="0.35433070866141736" header="0.31496062992125984" footer="0.31496062992125984"/>
      <printOptions horizontalCentered="1"/>
      <pageSetup paperSize="14" scale="35" orientation="landscape" r:id="rId12"/>
    </customSheetView>
    <customSheetView guid="{FB244C91-ABC6-4B59-BA8A-F9C97ECE66ED}" scale="70" showRuler="0" topLeftCell="L1">
      <pane ySplit="7" topLeftCell="A34" activePane="bottomLeft" state="frozen"/>
      <selection pane="bottomLeft" activeCell="R35" sqref="R35"/>
      <pageMargins left="0.19685039370078741" right="0.19685039370078741" top="0.39370078740157483" bottom="0.35433070866141736" header="0.31496062992125984" footer="0.31496062992125984"/>
      <printOptions horizontalCentered="1"/>
      <pageSetup paperSize="14" scale="40" orientation="landscape" r:id="rId13"/>
      <headerFooter alignWithMargins="0"/>
    </customSheetView>
    <customSheetView guid="{C961FF27-F410-49F0-883E-9554BDAD4118}" scale="90" showRuler="0" topLeftCell="H1">
      <pane ySplit="7" topLeftCell="A17" activePane="bottomLeft" state="frozen"/>
      <selection pane="bottomLeft" activeCell="R18" sqref="R18"/>
      <pageMargins left="0.19685039370078741" right="0.19685039370078741" top="0.39370078740157483" bottom="0.35433070866141736" header="0.31496062992125984" footer="0.31496062992125984"/>
      <printOptions horizontalCentered="1"/>
      <pageSetup paperSize="14" scale="40" orientation="landscape" r:id="rId14"/>
      <headerFooter alignWithMargins="0"/>
    </customSheetView>
    <customSheetView guid="{F17381D4-D4EE-468A-8543-67F38D5DE3DF}" scale="90" showRuler="0" topLeftCell="G1">
      <pane ySplit="7" topLeftCell="A42" activePane="bottomLeft" state="frozen"/>
      <selection pane="bottomLeft" activeCell="J43" sqref="J43"/>
      <pageMargins left="0.19685039370078741" right="0.19685039370078741" top="0.39370078740157483" bottom="0.35433070866141736" header="0.31496062992125984" footer="0.31496062992125984"/>
      <printOptions horizontalCentered="1"/>
      <pageSetup paperSize="14" scale="40" orientation="landscape" r:id="rId15"/>
      <headerFooter alignWithMargins="0"/>
    </customSheetView>
    <customSheetView guid="{A6BD511A-8BDD-49EA-AE18-A52B93AD0997}" scale="90" topLeftCell="K1">
      <pane ySplit="7" topLeftCell="A15" activePane="bottomLeft" state="frozen"/>
      <selection pane="bottomLeft" activeCell="V16" sqref="V16"/>
      <pageMargins left="0.19685039370078741" right="0.19685039370078741" top="0.39370078740157483" bottom="0.35433070866141736" header="0.31496062992125984" footer="0.31496062992125984"/>
      <printOptions horizontalCentered="1"/>
      <pageSetup paperSize="14" scale="40" orientation="landscape" r:id="rId16"/>
    </customSheetView>
    <customSheetView guid="{1E4B4F89-E2B0-4380-9008-14958EDDF106}" scale="90" topLeftCell="M1">
      <pane ySplit="7" topLeftCell="A33" activePane="bottomLeft" state="frozen"/>
      <selection pane="bottomLeft" activeCell="R33" sqref="R33"/>
      <pageMargins left="0.19685039370078741" right="0.19685039370078741" top="0.39370078740157483" bottom="0.35433070866141736" header="0.31496062992125984" footer="0.31496062992125984"/>
      <printOptions horizontalCentered="1"/>
      <pageSetup paperSize="14" scale="40" orientation="landscape" r:id="rId17"/>
    </customSheetView>
    <customSheetView guid="{538D726F-7161-4DCF-9DD5-1513BC83C7E5}" scale="70" topLeftCell="I1">
      <pane ySplit="7" topLeftCell="A9" activePane="bottomLeft" state="frozen"/>
      <selection pane="bottomLeft" activeCell="V9" sqref="V9"/>
      <pageMargins left="0.19685039370078741" right="0.19685039370078741" top="0.39370078740157483" bottom="0.35433070866141736" header="0.31496062992125984" footer="0.31496062992125984"/>
      <printOptions horizontalCentered="1"/>
      <pageSetup paperSize="14" scale="40" orientation="landscape" r:id="rId18"/>
    </customSheetView>
    <customSheetView guid="{827ABF70-D4D2-465E-B21D-680913EFEF32}" scale="90" topLeftCell="N1">
      <pane ySplit="7" topLeftCell="A23" activePane="bottomLeft" state="frozen"/>
      <selection pane="bottomLeft" activeCell="U23" sqref="U23"/>
      <pageMargins left="0.19685039370078741" right="0.19685039370078741" top="0.39370078740157483" bottom="0.35433070866141736" header="0.31496062992125984" footer="0.31496062992125984"/>
      <printOptions horizontalCentered="1"/>
      <pageSetup paperSize="14" scale="40" orientation="landscape" r:id="rId19"/>
    </customSheetView>
    <customSheetView guid="{BD6BA3AF-9F29-4D89-96C9-E682439C4EA1}" scale="70" topLeftCell="C6">
      <pane xSplit="7" ySplit="2" topLeftCell="V25" activePane="bottomRight" state="frozen"/>
      <selection pane="bottomRight" activeCell="V26" sqref="V26"/>
      <pageMargins left="0.19685039370078741" right="0.19685039370078741" top="0.39370078740157483" bottom="0.35433070866141736" header="0.31496062992125984" footer="0.31496062992125984"/>
      <printOptions horizontalCentered="1"/>
      <pageSetup paperSize="14" scale="40" orientation="landscape" r:id="rId20"/>
    </customSheetView>
    <customSheetView guid="{7C68E384-21BF-4863-BCB0-A14B212BE09B}" scale="70" topLeftCell="K1">
      <pane ySplit="7" topLeftCell="A26" activePane="bottomLeft" state="frozen"/>
      <selection pane="bottomLeft" activeCell="V26" sqref="V26"/>
      <pageMargins left="0.19685039370078741" right="0.19685039370078741" top="0.39370078740157483" bottom="0.35433070866141736" header="0.31496062992125984" footer="0.31496062992125984"/>
      <printOptions horizontalCentered="1"/>
      <pageSetup paperSize="14" scale="40" orientation="landscape" r:id="rId21"/>
    </customSheetView>
    <customSheetView guid="{C5787558-4554-4DC0-9D61-0139A77F001E}" scale="90" showRuler="0" topLeftCell="N1">
      <pane ySplit="7" topLeftCell="A16" activePane="bottomLeft" state="frozen"/>
      <selection pane="bottomLeft" activeCell="V16" sqref="V16"/>
      <pageMargins left="0.19685039370078741" right="0.19685039370078741" top="0.39370078740157483" bottom="0.35433070866141736" header="0.31496062992125984" footer="0.31496062992125984"/>
      <printOptions horizontalCentered="1"/>
      <pageSetup paperSize="14" scale="40" orientation="landscape" r:id="rId22"/>
      <headerFooter alignWithMargins="0"/>
    </customSheetView>
    <customSheetView guid="{EC56DAAF-D14F-467C-BE3C-62357AEE1FE8}" scale="79" topLeftCell="L24">
      <selection activeCell="V25" sqref="V25"/>
      <pageMargins left="0.19685039370078741" right="0.19685039370078741" top="0.39370078740157483" bottom="0.35433070866141736" header="0.31496062992125984" footer="0.31496062992125984"/>
      <printOptions horizontalCentered="1"/>
      <pageSetup paperSize="14" scale="40" orientation="landscape" r:id="rId23"/>
    </customSheetView>
    <customSheetView guid="{7F9FE5E2-4887-4B54-995A-F31A8FA0C7B8}" scale="70" topLeftCell="I1">
      <pane ySplit="7" topLeftCell="A34" activePane="bottomLeft" state="frozen"/>
      <selection pane="bottomLeft" activeCell="R35" sqref="R35"/>
      <pageMargins left="0.19685039370078741" right="0.19685039370078741" top="0.39370078740157483" bottom="0.35433070866141736" header="0.31496062992125984" footer="0.31496062992125984"/>
      <printOptions horizontalCentered="1"/>
      <pageSetup paperSize="14" scale="40" orientation="landscape" r:id="rId24"/>
    </customSheetView>
    <customSheetView guid="{F0EE1A38-D715-415D-9E0E-5C367CFF63E3}" scale="110" topLeftCell="J1">
      <pane ySplit="7" topLeftCell="A48" activePane="bottomLeft" state="frozen"/>
      <selection pane="bottomLeft" activeCell="S48" sqref="S48"/>
      <pageMargins left="0.19685039370078741" right="0.19685039370078741" top="0.39370078740157483" bottom="0.35433070866141736" header="0.31496062992125984" footer="0.31496062992125984"/>
      <printOptions horizontalCentered="1"/>
      <pageSetup paperSize="14" scale="35" orientation="landscape" r:id="rId25"/>
    </customSheetView>
  </customSheetViews>
  <mergeCells count="16">
    <mergeCell ref="B50:D50"/>
    <mergeCell ref="A6:D6"/>
    <mergeCell ref="E6:L6"/>
    <mergeCell ref="P52:T52"/>
    <mergeCell ref="M6:P6"/>
    <mergeCell ref="Q6:V6"/>
    <mergeCell ref="G52:M52"/>
    <mergeCell ref="V1:Z3"/>
    <mergeCell ref="V4:Z4"/>
    <mergeCell ref="W6:Z6"/>
    <mergeCell ref="A1:C3"/>
    <mergeCell ref="A4:C4"/>
    <mergeCell ref="M4:U4"/>
    <mergeCell ref="D4:L4"/>
    <mergeCell ref="D2:U3"/>
    <mergeCell ref="D1:U1"/>
  </mergeCells>
  <phoneticPr fontId="12" type="noConversion"/>
  <conditionalFormatting sqref="U6:U48">
    <cfRule type="cellIs" dxfId="8" priority="22" stopIfTrue="1" operator="equal">
      <formula>"INSATISFACTORIO"</formula>
    </cfRule>
  </conditionalFormatting>
  <conditionalFormatting sqref="U46:U48">
    <cfRule type="cellIs" dxfId="7" priority="6" stopIfTrue="1" operator="between">
      <formula>0.7</formula>
      <formula>0.94</formula>
    </cfRule>
    <cfRule type="cellIs" dxfId="6" priority="7" stopIfTrue="1" operator="between">
      <formula>0.7</formula>
      <formula>0.94</formula>
    </cfRule>
    <cfRule type="cellIs" dxfId="5" priority="8" stopIfTrue="1" operator="greaterThanOrEqual">
      <formula>0.95</formula>
    </cfRule>
  </conditionalFormatting>
  <conditionalFormatting sqref="U8:U48">
    <cfRule type="cellIs" dxfId="4" priority="1" stopIfTrue="1" operator="equal">
      <formula>"MINIMO"</formula>
    </cfRule>
    <cfRule type="cellIs" dxfId="3" priority="2" stopIfTrue="1" operator="equal">
      <formula>"SATISFACTORIO"</formula>
    </cfRule>
    <cfRule type="cellIs" dxfId="2" priority="3" stopIfTrue="1" operator="equal">
      <formula>"ACEPTABLE"</formula>
    </cfRule>
    <cfRule type="cellIs" dxfId="1" priority="4" stopIfTrue="1" operator="equal">
      <formula>"""ACEPTABLE"""</formula>
    </cfRule>
    <cfRule type="cellIs" dxfId="0" priority="5" stopIfTrue="1" operator="equal">
      <formula>"""SATISFACTORIO"""</formula>
    </cfRule>
  </conditionalFormatting>
  <printOptions horizontalCentered="1"/>
  <pageMargins left="0.19685039370078741" right="0.19685039370078741" top="0.39370078740157483" bottom="0.35433070866141736" header="0.31496062992125984" footer="0.31496062992125984"/>
  <pageSetup paperSize="14" scale="35" orientation="landscape" r:id="rId26"/>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11A45860-46FE-474C-A002-6DEDD317338C}">
      <pageMargins left="0.7" right="0.7" top="0.75" bottom="0.75" header="0.3" footer="0.3"/>
    </customSheetView>
    <customSheetView guid="{83E34B7C-6DC6-40CD-B1D8-43347BDAB13F}">
      <pageMargins left="0.7" right="0.7" top="0.75" bottom="0.75" header="0.3" footer="0.3"/>
    </customSheetView>
    <customSheetView guid="{210856A3-9B79-4A1D-84D8-B66CA2C99A5C}">
      <pageMargins left="0.7" right="0.7" top="0.75" bottom="0.75" header="0.3" footer="0.3"/>
    </customSheetView>
    <customSheetView guid="{BFF791EF-C68F-41CE-9A86-62EC5FC9FB1F}">
      <pageMargins left="0.7" right="0.7" top="0.75" bottom="0.75" header="0.3" footer="0.3"/>
    </customSheetView>
    <customSheetView guid="{DE535203-1A74-419F-BEAC-6406138BE68F}">
      <pageMargins left="0.7" right="0.7" top="0.75" bottom="0.75" header="0.3" footer="0.3"/>
    </customSheetView>
    <customSheetView guid="{8FA34525-8549-4A16-8D0D-3325D4647030}">
      <pageMargins left="0.7" right="0.7" top="0.75" bottom="0.75" header="0.3" footer="0.3"/>
    </customSheetView>
    <customSheetView guid="{92453F9F-A6D7-4F47-B2DC-75E9EE7494D2}">
      <pageMargins left="0.7" right="0.7" top="0.75" bottom="0.75" header="0.3" footer="0.3"/>
    </customSheetView>
    <customSheetView guid="{815607D4-EF82-4438-8BFC-3A3317071FA0}">
      <pageMargins left="0.7" right="0.7" top="0.75" bottom="0.75" header="0.3" footer="0.3"/>
    </customSheetView>
    <customSheetView guid="{B4597CA2-6894-4CDF-AE3D-58134BCE08FB}">
      <pageMargins left="0.7" right="0.7" top="0.75" bottom="0.75" header="0.3" footer="0.3"/>
    </customSheetView>
    <customSheetView guid="{4AB7EBE9-5153-421C-9BE7-BA04F397BB75}">
      <pageMargins left="0.7" right="0.7" top="0.75" bottom="0.75" header="0.3" footer="0.3"/>
    </customSheetView>
    <customSheetView guid="{124D8739-140E-43A6-A196-196C1040A645}">
      <pageMargins left="0.7" right="0.7" top="0.75" bottom="0.75" header="0.3" footer="0.3"/>
    </customSheetView>
    <customSheetView guid="{7165841C-8D13-4236-82C9-FEDA3871F571}">
      <pageMargins left="0.7" right="0.7" top="0.75" bottom="0.75" header="0.3" footer="0.3"/>
    </customSheetView>
    <customSheetView guid="{FB244C91-ABC6-4B59-BA8A-F9C97ECE66ED}" showRuler="0">
      <pageMargins left="0.7" right="0.7" top="0.75" bottom="0.75" header="0.3" footer="0.3"/>
      <headerFooter alignWithMargins="0"/>
    </customSheetView>
    <customSheetView guid="{C961FF27-F410-49F0-883E-9554BDAD4118}" showRuler="0">
      <pageMargins left="0.7" right="0.7" top="0.75" bottom="0.75" header="0.3" footer="0.3"/>
      <headerFooter alignWithMargins="0"/>
    </customSheetView>
    <customSheetView guid="{F17381D4-D4EE-468A-8543-67F38D5DE3DF}" showRuler="0">
      <pageMargins left="0.7" right="0.7" top="0.75" bottom="0.75" header="0.3" footer="0.3"/>
      <headerFooter alignWithMargins="0"/>
    </customSheetView>
    <customSheetView guid="{A6BD511A-8BDD-49EA-AE18-A52B93AD0997}">
      <pageMargins left="0.7" right="0.7" top="0.75" bottom="0.75" header="0.3" footer="0.3"/>
    </customSheetView>
    <customSheetView guid="{1E4B4F89-E2B0-4380-9008-14958EDDF106}">
      <pageMargins left="0.7" right="0.7" top="0.75" bottom="0.75" header="0.3" footer="0.3"/>
    </customSheetView>
    <customSheetView guid="{538D726F-7161-4DCF-9DD5-1513BC83C7E5}">
      <pageMargins left="0.7" right="0.7" top="0.75" bottom="0.75" header="0.3" footer="0.3"/>
    </customSheetView>
    <customSheetView guid="{827ABF70-D4D2-465E-B21D-680913EFEF32}">
      <pageMargins left="0.7" right="0.7" top="0.75" bottom="0.75" header="0.3" footer="0.3"/>
    </customSheetView>
    <customSheetView guid="{BD6BA3AF-9F29-4D89-96C9-E682439C4EA1}">
      <pageMargins left="0.7" right="0.7" top="0.75" bottom="0.75" header="0.3" footer="0.3"/>
    </customSheetView>
    <customSheetView guid="{7C68E384-21BF-4863-BCB0-A14B212BE09B}">
      <pageMargins left="0.7" right="0.7" top="0.75" bottom="0.75" header="0.3" footer="0.3"/>
    </customSheetView>
    <customSheetView guid="{C5787558-4554-4DC0-9D61-0139A77F001E}" showRuler="0">
      <pageMargins left="0.7" right="0.7" top="0.75" bottom="0.75" header="0.3" footer="0.3"/>
      <headerFooter alignWithMargins="0"/>
    </customSheetView>
    <customSheetView guid="{EC56DAAF-D14F-467C-BE3C-62357AEE1FE8}">
      <pageMargins left="0.7" right="0.7" top="0.75" bottom="0.75" header="0.3" footer="0.3"/>
    </customSheetView>
    <customSheetView guid="{7F9FE5E2-4887-4B54-995A-F31A8FA0C7B8}">
      <pageMargins left="0.7" right="0.7" top="0.75" bottom="0.75" header="0.3" footer="0.3"/>
    </customSheetView>
    <customSheetView guid="{F0EE1A38-D715-415D-9E0E-5C367CFF63E3}">
      <pageMargins left="0.7" right="0.7" top="0.75" bottom="0.75" header="0.3" footer="0.3"/>
    </customSheetView>
  </customSheetView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11A45860-46FE-474C-A002-6DEDD317338C}">
      <pageMargins left="0.7" right="0.7" top="0.75" bottom="0.75" header="0.3" footer="0.3"/>
    </customSheetView>
    <customSheetView guid="{83E34B7C-6DC6-40CD-B1D8-43347BDAB13F}">
      <pageMargins left="0.7" right="0.7" top="0.75" bottom="0.75" header="0.3" footer="0.3"/>
    </customSheetView>
    <customSheetView guid="{210856A3-9B79-4A1D-84D8-B66CA2C99A5C}">
      <pageMargins left="0.7" right="0.7" top="0.75" bottom="0.75" header="0.3" footer="0.3"/>
    </customSheetView>
    <customSheetView guid="{BFF791EF-C68F-41CE-9A86-62EC5FC9FB1F}">
      <pageMargins left="0.7" right="0.7" top="0.75" bottom="0.75" header="0.3" footer="0.3"/>
    </customSheetView>
    <customSheetView guid="{DE535203-1A74-419F-BEAC-6406138BE68F}">
      <pageMargins left="0.7" right="0.7" top="0.75" bottom="0.75" header="0.3" footer="0.3"/>
    </customSheetView>
    <customSheetView guid="{8FA34525-8549-4A16-8D0D-3325D4647030}">
      <pageMargins left="0.7" right="0.7" top="0.75" bottom="0.75" header="0.3" footer="0.3"/>
    </customSheetView>
    <customSheetView guid="{92453F9F-A6D7-4F47-B2DC-75E9EE7494D2}">
      <pageMargins left="0.7" right="0.7" top="0.75" bottom="0.75" header="0.3" footer="0.3"/>
    </customSheetView>
    <customSheetView guid="{815607D4-EF82-4438-8BFC-3A3317071FA0}">
      <pageMargins left="0.7" right="0.7" top="0.75" bottom="0.75" header="0.3" footer="0.3"/>
    </customSheetView>
    <customSheetView guid="{B4597CA2-6894-4CDF-AE3D-58134BCE08FB}">
      <pageMargins left="0.7" right="0.7" top="0.75" bottom="0.75" header="0.3" footer="0.3"/>
    </customSheetView>
    <customSheetView guid="{4AB7EBE9-5153-421C-9BE7-BA04F397BB75}">
      <pageMargins left="0.7" right="0.7" top="0.75" bottom="0.75" header="0.3" footer="0.3"/>
    </customSheetView>
    <customSheetView guid="{124D8739-140E-43A6-A196-196C1040A645}">
      <pageMargins left="0.7" right="0.7" top="0.75" bottom="0.75" header="0.3" footer="0.3"/>
    </customSheetView>
    <customSheetView guid="{7165841C-8D13-4236-82C9-FEDA3871F571}">
      <pageMargins left="0.7" right="0.7" top="0.75" bottom="0.75" header="0.3" footer="0.3"/>
    </customSheetView>
    <customSheetView guid="{FB244C91-ABC6-4B59-BA8A-F9C97ECE66ED}" showRuler="0">
      <pageMargins left="0.7" right="0.7" top="0.75" bottom="0.75" header="0.3" footer="0.3"/>
      <headerFooter alignWithMargins="0"/>
    </customSheetView>
    <customSheetView guid="{C961FF27-F410-49F0-883E-9554BDAD4118}" showRuler="0">
      <pageMargins left="0.7" right="0.7" top="0.75" bottom="0.75" header="0.3" footer="0.3"/>
      <headerFooter alignWithMargins="0"/>
    </customSheetView>
    <customSheetView guid="{F17381D4-D4EE-468A-8543-67F38D5DE3DF}" showRuler="0">
      <pageMargins left="0.7" right="0.7" top="0.75" bottom="0.75" header="0.3" footer="0.3"/>
      <headerFooter alignWithMargins="0"/>
    </customSheetView>
    <customSheetView guid="{A6BD511A-8BDD-49EA-AE18-A52B93AD0997}">
      <pageMargins left="0.7" right="0.7" top="0.75" bottom="0.75" header="0.3" footer="0.3"/>
    </customSheetView>
    <customSheetView guid="{1E4B4F89-E2B0-4380-9008-14958EDDF106}">
      <pageMargins left="0.7" right="0.7" top="0.75" bottom="0.75" header="0.3" footer="0.3"/>
    </customSheetView>
    <customSheetView guid="{538D726F-7161-4DCF-9DD5-1513BC83C7E5}">
      <pageMargins left="0.7" right="0.7" top="0.75" bottom="0.75" header="0.3" footer="0.3"/>
    </customSheetView>
    <customSheetView guid="{827ABF70-D4D2-465E-B21D-680913EFEF32}">
      <pageMargins left="0.7" right="0.7" top="0.75" bottom="0.75" header="0.3" footer="0.3"/>
    </customSheetView>
    <customSheetView guid="{BD6BA3AF-9F29-4D89-96C9-E682439C4EA1}">
      <pageMargins left="0.7" right="0.7" top="0.75" bottom="0.75" header="0.3" footer="0.3"/>
    </customSheetView>
    <customSheetView guid="{7C68E384-21BF-4863-BCB0-A14B212BE09B}">
      <pageMargins left="0.7" right="0.7" top="0.75" bottom="0.75" header="0.3" footer="0.3"/>
    </customSheetView>
    <customSheetView guid="{C5787558-4554-4DC0-9D61-0139A77F001E}" showRuler="0">
      <pageMargins left="0.7" right="0.7" top="0.75" bottom="0.75" header="0.3" footer="0.3"/>
      <headerFooter alignWithMargins="0"/>
    </customSheetView>
    <customSheetView guid="{EC56DAAF-D14F-467C-BE3C-62357AEE1FE8}">
      <pageMargins left="0.7" right="0.7" top="0.75" bottom="0.75" header="0.3" footer="0.3"/>
    </customSheetView>
    <customSheetView guid="{7F9FE5E2-4887-4B54-995A-F31A8FA0C7B8}">
      <pageMargins left="0.7" right="0.7" top="0.75" bottom="0.75" header="0.3" footer="0.3"/>
    </customSheetView>
    <customSheetView guid="{F0EE1A38-D715-415D-9E0E-5C367CFF63E3}">
      <pageMargins left="0.7" right="0.7" top="0.75" bottom="0.75" header="0.3" footer="0.3"/>
    </customSheetView>
  </customSheetView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4" sqref="E24"/>
    </sheetView>
  </sheetViews>
  <sheetFormatPr baseColWidth="10" defaultRowHeight="15" x14ac:dyDescent="0.25"/>
  <sheetData/>
  <customSheetViews>
    <customSheetView guid="{11A45860-46FE-474C-A002-6DEDD317338C}">
      <selection activeCell="E24" sqref="E24"/>
      <pageMargins left="0.7" right="0.7" top="0.75" bottom="0.75" header="0.3" footer="0.3"/>
    </customSheetView>
    <customSheetView guid="{83E34B7C-6DC6-40CD-B1D8-43347BDAB13F}" showRuler="0">
      <selection activeCell="E24" sqref="E24"/>
      <pageMargins left="0.7" right="0.7" top="0.75" bottom="0.75" header="0.3" footer="0.3"/>
      <headerFooter alignWithMargins="0"/>
    </customSheetView>
    <customSheetView guid="{210856A3-9B79-4A1D-84D8-B66CA2C99A5C}">
      <selection activeCell="E24" sqref="E24"/>
      <pageMargins left="0.7" right="0.7" top="0.75" bottom="0.75" header="0.3" footer="0.3"/>
    </customSheetView>
    <customSheetView guid="{BFF791EF-C68F-41CE-9A86-62EC5FC9FB1F}">
      <selection activeCell="E24" sqref="E24"/>
      <pageMargins left="0.7" right="0.7" top="0.75" bottom="0.75" header="0.3" footer="0.3"/>
    </customSheetView>
    <customSheetView guid="{DE535203-1A74-419F-BEAC-6406138BE68F}">
      <selection activeCell="E24" sqref="E24"/>
      <pageMargins left="0.7" right="0.7" top="0.75" bottom="0.75" header="0.3" footer="0.3"/>
    </customSheetView>
    <customSheetView guid="{8FA34525-8549-4A16-8D0D-3325D4647030}" showRuler="0">
      <selection activeCell="E24" sqref="E24"/>
      <pageMargins left="0.7" right="0.7" top="0.75" bottom="0.75" header="0.3" footer="0.3"/>
      <headerFooter alignWithMargins="0"/>
    </customSheetView>
    <customSheetView guid="{92453F9F-A6D7-4F47-B2DC-75E9EE7494D2}" showRuler="0">
      <selection activeCell="E24" sqref="E24"/>
      <pageMargins left="0.7" right="0.7" top="0.75" bottom="0.75" header="0.3" footer="0.3"/>
      <headerFooter alignWithMargins="0"/>
    </customSheetView>
    <customSheetView guid="{815607D4-EF82-4438-8BFC-3A3317071FA0}" showRuler="0">
      <selection activeCell="E24" sqref="E24"/>
      <pageMargins left="0.7" right="0.7" top="0.75" bottom="0.75" header="0.3" footer="0.3"/>
      <headerFooter alignWithMargins="0"/>
    </customSheetView>
    <customSheetView guid="{B4597CA2-6894-4CDF-AE3D-58134BCE08FB}">
      <selection activeCell="E24" sqref="E24"/>
      <pageMargins left="0.7" right="0.7" top="0.75" bottom="0.75" header="0.3" footer="0.3"/>
    </customSheetView>
    <customSheetView guid="{4AB7EBE9-5153-421C-9BE7-BA04F397BB75}">
      <selection activeCell="E24" sqref="E24"/>
      <pageMargins left="0.7" right="0.7" top="0.75" bottom="0.75" header="0.3" footer="0.3"/>
    </customSheetView>
    <customSheetView guid="{124D8739-140E-43A6-A196-196C1040A645}">
      <selection activeCell="E24" sqref="E24"/>
      <pageMargins left="0.7" right="0.7" top="0.75" bottom="0.75" header="0.3" footer="0.3"/>
    </customSheetView>
    <customSheetView guid="{7165841C-8D13-4236-82C9-FEDA3871F571}">
      <selection activeCell="E24" sqref="E24"/>
      <pageMargins left="0.7" right="0.7" top="0.75" bottom="0.75" header="0.3" footer="0.3"/>
    </customSheetView>
    <customSheetView guid="{FB244C91-ABC6-4B59-BA8A-F9C97ECE66ED}" showRuler="0">
      <selection activeCell="E24" sqref="E24"/>
      <pageMargins left="0.7" right="0.7" top="0.75" bottom="0.75" header="0.3" footer="0.3"/>
      <headerFooter alignWithMargins="0"/>
    </customSheetView>
    <customSheetView guid="{C961FF27-F410-49F0-883E-9554BDAD4118}" showRuler="0">
      <selection activeCell="E24" sqref="E24"/>
      <pageMargins left="0.7" right="0.7" top="0.75" bottom="0.75" header="0.3" footer="0.3"/>
      <headerFooter alignWithMargins="0"/>
    </customSheetView>
    <customSheetView guid="{F17381D4-D4EE-468A-8543-67F38D5DE3DF}" showRuler="0">
      <selection activeCell="E24" sqref="E24"/>
      <pageMargins left="0.7" right="0.7" top="0.75" bottom="0.75" header="0.3" footer="0.3"/>
      <headerFooter alignWithMargins="0"/>
    </customSheetView>
    <customSheetView guid="{7C68E384-21BF-4863-BCB0-A14B212BE09B}">
      <selection activeCell="E24" sqref="E24"/>
      <pageMargins left="0.7" right="0.7" top="0.75" bottom="0.75" header="0.3" footer="0.3"/>
    </customSheetView>
    <customSheetView guid="{C5787558-4554-4DC0-9D61-0139A77F001E}" showRuler="0">
      <selection activeCell="E24" sqref="E24"/>
      <pageMargins left="0.7" right="0.7" top="0.75" bottom="0.75" header="0.3" footer="0.3"/>
      <headerFooter alignWithMargins="0"/>
    </customSheetView>
    <customSheetView guid="{EC56DAAF-D14F-467C-BE3C-62357AEE1FE8}" showRuler="0">
      <selection activeCell="E24" sqref="E24"/>
      <pageMargins left="0.7" right="0.7" top="0.75" bottom="0.75" header="0.3" footer="0.3"/>
      <headerFooter alignWithMargins="0"/>
    </customSheetView>
    <customSheetView guid="{7F9FE5E2-4887-4B54-995A-F31A8FA0C7B8}">
      <selection activeCell="E24" sqref="E24"/>
      <pageMargins left="0.7" right="0.7" top="0.75" bottom="0.75" header="0.3" footer="0.3"/>
    </customSheetView>
    <customSheetView guid="{F0EE1A38-D715-415D-9E0E-5C367CFF63E3}">
      <selection activeCell="E24" sqref="E24"/>
      <pageMargins left="0.7" right="0.7" top="0.75" bottom="0.75" header="0.3" footer="0.3"/>
    </customSheetView>
  </customSheetView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Company>FONDO PASIVO FERROCARRILES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FONDO PASIVO FERROCARRILES</dc:creator>
  <cp:lastModifiedBy>linam</cp:lastModifiedBy>
  <cp:lastPrinted>2012-03-29T20:39:55Z</cp:lastPrinted>
  <dcterms:created xsi:type="dcterms:W3CDTF">2009-10-06T19:46:28Z</dcterms:created>
  <dcterms:modified xsi:type="dcterms:W3CDTF">2012-03-29T20:51:37Z</dcterms:modified>
</cp:coreProperties>
</file>